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X-022 - SPHM - U metra (v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Print_Titles" localSheetId="0">'Rekapitulace stavby'!$49:$49</definedName>
    <definedName name="_xlnm._FilterDatabase" localSheetId="1" hidden="1">'X-022 - SPHM - U metra (v...'!$C$93:$K$671</definedName>
    <definedName name="_xlnm.Print_Area" localSheetId="1">'X-022 - SPHM - U metra (v...'!$C$4:$J$36,'X-022 - SPHM - U metra (v...'!$C$42:$J$75,'X-022 - SPHM - U metra (v...'!$C$81:$K$671</definedName>
    <definedName name="_xlnm.Print_Titles" localSheetId="1">'X-022 - SPHM - U metra (v...'!$93:$93</definedName>
    <definedName name="_xlnm.Print_Area" localSheetId="2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2"/>
  <c r="AX52"/>
  <c i="2" r="BI667"/>
  <c r="BH667"/>
  <c r="BG667"/>
  <c r="BF667"/>
  <c r="T667"/>
  <c r="R667"/>
  <c r="P667"/>
  <c r="BK667"/>
  <c r="J667"/>
  <c r="BE667"/>
  <c r="BI662"/>
  <c r="BH662"/>
  <c r="BG662"/>
  <c r="BF662"/>
  <c r="T662"/>
  <c r="T661"/>
  <c r="R662"/>
  <c r="R661"/>
  <c r="P662"/>
  <c r="P661"/>
  <c r="BK662"/>
  <c r="BK661"/>
  <c r="J661"/>
  <c r="J662"/>
  <c r="BE662"/>
  <c r="J74"/>
  <c r="BI656"/>
  <c r="BH656"/>
  <c r="BG656"/>
  <c r="BF656"/>
  <c r="T656"/>
  <c r="R656"/>
  <c r="P656"/>
  <c r="BK656"/>
  <c r="J656"/>
  <c r="BE656"/>
  <c r="BI651"/>
  <c r="BH651"/>
  <c r="BG651"/>
  <c r="BF651"/>
  <c r="T651"/>
  <c r="R651"/>
  <c r="P651"/>
  <c r="BK651"/>
  <c r="J651"/>
  <c r="BE651"/>
  <c r="BI647"/>
  <c r="BH647"/>
  <c r="BG647"/>
  <c r="BF647"/>
  <c r="T647"/>
  <c r="T646"/>
  <c r="R647"/>
  <c r="R646"/>
  <c r="P647"/>
  <c r="P646"/>
  <c r="BK647"/>
  <c r="BK646"/>
  <c r="J646"/>
  <c r="J647"/>
  <c r="BE647"/>
  <c r="J73"/>
  <c r="BI641"/>
  <c r="BH641"/>
  <c r="BG641"/>
  <c r="BF641"/>
  <c r="T641"/>
  <c r="R641"/>
  <c r="P641"/>
  <c r="BK641"/>
  <c r="J641"/>
  <c r="BE641"/>
  <c r="BI636"/>
  <c r="BH636"/>
  <c r="BG636"/>
  <c r="BF636"/>
  <c r="T636"/>
  <c r="R636"/>
  <c r="P636"/>
  <c r="BK636"/>
  <c r="J636"/>
  <c r="BE636"/>
  <c r="BI631"/>
  <c r="BH631"/>
  <c r="BG631"/>
  <c r="BF631"/>
  <c r="T631"/>
  <c r="R631"/>
  <c r="P631"/>
  <c r="BK631"/>
  <c r="J631"/>
  <c r="BE631"/>
  <c r="BI626"/>
  <c r="BH626"/>
  <c r="BG626"/>
  <c r="BF626"/>
  <c r="T626"/>
  <c r="R626"/>
  <c r="P626"/>
  <c r="BK626"/>
  <c r="J626"/>
  <c r="BE626"/>
  <c r="BI621"/>
  <c r="BH621"/>
  <c r="BG621"/>
  <c r="BF621"/>
  <c r="T621"/>
  <c r="R621"/>
  <c r="P621"/>
  <c r="BK621"/>
  <c r="J621"/>
  <c r="BE621"/>
  <c r="BI616"/>
  <c r="BH616"/>
  <c r="BG616"/>
  <c r="BF616"/>
  <c r="T616"/>
  <c r="R616"/>
  <c r="P616"/>
  <c r="BK616"/>
  <c r="J616"/>
  <c r="BE616"/>
  <c r="BI611"/>
  <c r="BH611"/>
  <c r="BG611"/>
  <c r="BF611"/>
  <c r="T611"/>
  <c r="T610"/>
  <c r="T609"/>
  <c r="R611"/>
  <c r="R610"/>
  <c r="R609"/>
  <c r="P611"/>
  <c r="P610"/>
  <c r="P609"/>
  <c r="BK611"/>
  <c r="BK610"/>
  <c r="J610"/>
  <c r="BK609"/>
  <c r="J609"/>
  <c r="J611"/>
  <c r="BE611"/>
  <c r="J72"/>
  <c r="J71"/>
  <c r="BI606"/>
  <c r="BH606"/>
  <c r="BG606"/>
  <c r="BF606"/>
  <c r="T606"/>
  <c r="R606"/>
  <c r="P606"/>
  <c r="BK606"/>
  <c r="J606"/>
  <c r="BE606"/>
  <c r="BI603"/>
  <c r="BH603"/>
  <c r="BG603"/>
  <c r="BF603"/>
  <c r="T603"/>
  <c r="R603"/>
  <c r="P603"/>
  <c r="BK603"/>
  <c r="J603"/>
  <c r="BE603"/>
  <c r="BI598"/>
  <c r="BH598"/>
  <c r="BG598"/>
  <c r="BF598"/>
  <c r="T598"/>
  <c r="R598"/>
  <c r="P598"/>
  <c r="BK598"/>
  <c r="J598"/>
  <c r="BE598"/>
  <c r="BI594"/>
  <c r="BH594"/>
  <c r="BG594"/>
  <c r="BF594"/>
  <c r="T594"/>
  <c r="T593"/>
  <c r="R594"/>
  <c r="R593"/>
  <c r="P594"/>
  <c r="P593"/>
  <c r="BK594"/>
  <c r="BK593"/>
  <c r="J593"/>
  <c r="J594"/>
  <c r="BE594"/>
  <c r="J70"/>
  <c r="BI589"/>
  <c r="BH589"/>
  <c r="BG589"/>
  <c r="BF589"/>
  <c r="T589"/>
  <c r="R589"/>
  <c r="P589"/>
  <c r="BK589"/>
  <c r="J589"/>
  <c r="BE589"/>
  <c r="BI585"/>
  <c r="BH585"/>
  <c r="BG585"/>
  <c r="BF585"/>
  <c r="T585"/>
  <c r="R585"/>
  <c r="P585"/>
  <c r="BK585"/>
  <c r="J585"/>
  <c r="BE585"/>
  <c r="BI581"/>
  <c r="BH581"/>
  <c r="BG581"/>
  <c r="BF581"/>
  <c r="T581"/>
  <c r="R581"/>
  <c r="P581"/>
  <c r="BK581"/>
  <c r="J581"/>
  <c r="BE581"/>
  <c r="BI577"/>
  <c r="BH577"/>
  <c r="BG577"/>
  <c r="BF577"/>
  <c r="T577"/>
  <c r="R577"/>
  <c r="P577"/>
  <c r="BK577"/>
  <c r="J577"/>
  <c r="BE577"/>
  <c r="BI573"/>
  <c r="BH573"/>
  <c r="BG573"/>
  <c r="BF573"/>
  <c r="T573"/>
  <c r="R573"/>
  <c r="P573"/>
  <c r="BK573"/>
  <c r="J573"/>
  <c r="BE573"/>
  <c r="BI569"/>
  <c r="BH569"/>
  <c r="BG569"/>
  <c r="BF569"/>
  <c r="T569"/>
  <c r="R569"/>
  <c r="P569"/>
  <c r="BK569"/>
  <c r="J569"/>
  <c r="BE569"/>
  <c r="BI565"/>
  <c r="BH565"/>
  <c r="BG565"/>
  <c r="BF565"/>
  <c r="T565"/>
  <c r="R565"/>
  <c r="P565"/>
  <c r="BK565"/>
  <c r="J565"/>
  <c r="BE565"/>
  <c r="BI561"/>
  <c r="BH561"/>
  <c r="BG561"/>
  <c r="BF561"/>
  <c r="T561"/>
  <c r="R561"/>
  <c r="P561"/>
  <c r="BK561"/>
  <c r="J561"/>
  <c r="BE561"/>
  <c r="BI557"/>
  <c r="BH557"/>
  <c r="BG557"/>
  <c r="BF557"/>
  <c r="T557"/>
  <c r="R557"/>
  <c r="P557"/>
  <c r="BK557"/>
  <c r="J557"/>
  <c r="BE557"/>
  <c r="BI553"/>
  <c r="BH553"/>
  <c r="BG553"/>
  <c r="BF553"/>
  <c r="T553"/>
  <c r="R553"/>
  <c r="P553"/>
  <c r="BK553"/>
  <c r="J553"/>
  <c r="BE553"/>
  <c r="BI549"/>
  <c r="BH549"/>
  <c r="BG549"/>
  <c r="BF549"/>
  <c r="T549"/>
  <c r="R549"/>
  <c r="P549"/>
  <c r="BK549"/>
  <c r="J549"/>
  <c r="BE549"/>
  <c r="BI545"/>
  <c r="BH545"/>
  <c r="BG545"/>
  <c r="BF545"/>
  <c r="T545"/>
  <c r="T544"/>
  <c r="T543"/>
  <c r="R545"/>
  <c r="R544"/>
  <c r="R543"/>
  <c r="P545"/>
  <c r="P544"/>
  <c r="P543"/>
  <c r="BK545"/>
  <c r="BK544"/>
  <c r="J544"/>
  <c r="BK543"/>
  <c r="J543"/>
  <c r="J545"/>
  <c r="BE545"/>
  <c r="J69"/>
  <c r="J68"/>
  <c r="BI537"/>
  <c r="BH537"/>
  <c r="BG537"/>
  <c r="BF537"/>
  <c r="T537"/>
  <c r="T536"/>
  <c r="T535"/>
  <c r="R537"/>
  <c r="R536"/>
  <c r="R535"/>
  <c r="P537"/>
  <c r="P536"/>
  <c r="P535"/>
  <c r="BK537"/>
  <c r="BK536"/>
  <c r="J536"/>
  <c r="BK535"/>
  <c r="J535"/>
  <c r="J537"/>
  <c r="BE537"/>
  <c r="J67"/>
  <c r="J66"/>
  <c r="BI529"/>
  <c r="BH529"/>
  <c r="BG529"/>
  <c r="BF529"/>
  <c r="T529"/>
  <c r="R529"/>
  <c r="P529"/>
  <c r="BK529"/>
  <c r="J529"/>
  <c r="BE529"/>
  <c r="BI523"/>
  <c r="BH523"/>
  <c r="BG523"/>
  <c r="BF523"/>
  <c r="T523"/>
  <c r="R523"/>
  <c r="P523"/>
  <c r="BK523"/>
  <c r="J523"/>
  <c r="BE523"/>
  <c r="BI518"/>
  <c r="BH518"/>
  <c r="BG518"/>
  <c r="BF518"/>
  <c r="T518"/>
  <c r="R518"/>
  <c r="P518"/>
  <c r="BK518"/>
  <c r="J518"/>
  <c r="BE518"/>
  <c r="BI513"/>
  <c r="BH513"/>
  <c r="BG513"/>
  <c r="BF513"/>
  <c r="T513"/>
  <c r="R513"/>
  <c r="P513"/>
  <c r="BK513"/>
  <c r="J513"/>
  <c r="BE513"/>
  <c r="BI508"/>
  <c r="BH508"/>
  <c r="BG508"/>
  <c r="BF508"/>
  <c r="T508"/>
  <c r="R508"/>
  <c r="P508"/>
  <c r="BK508"/>
  <c r="J508"/>
  <c r="BE508"/>
  <c r="BI503"/>
  <c r="BH503"/>
  <c r="BG503"/>
  <c r="BF503"/>
  <c r="T503"/>
  <c r="T502"/>
  <c r="R503"/>
  <c r="R502"/>
  <c r="P503"/>
  <c r="P502"/>
  <c r="BK503"/>
  <c r="BK502"/>
  <c r="J502"/>
  <c r="J503"/>
  <c r="BE503"/>
  <c r="J65"/>
  <c r="BI497"/>
  <c r="BH497"/>
  <c r="BG497"/>
  <c r="BF497"/>
  <c r="T497"/>
  <c r="R497"/>
  <c r="P497"/>
  <c r="BK497"/>
  <c r="J497"/>
  <c r="BE497"/>
  <c r="BI492"/>
  <c r="BH492"/>
  <c r="BG492"/>
  <c r="BF492"/>
  <c r="T492"/>
  <c r="R492"/>
  <c r="P492"/>
  <c r="BK492"/>
  <c r="J492"/>
  <c r="BE492"/>
  <c r="BI487"/>
  <c r="BH487"/>
  <c r="BG487"/>
  <c r="BF487"/>
  <c r="T487"/>
  <c r="R487"/>
  <c r="P487"/>
  <c r="BK487"/>
  <c r="J487"/>
  <c r="BE487"/>
  <c r="BI482"/>
  <c r="BH482"/>
  <c r="BG482"/>
  <c r="BF482"/>
  <c r="T482"/>
  <c r="R482"/>
  <c r="P482"/>
  <c r="BK482"/>
  <c r="J482"/>
  <c r="BE482"/>
  <c r="BI477"/>
  <c r="BH477"/>
  <c r="BG477"/>
  <c r="BF477"/>
  <c r="T477"/>
  <c r="R477"/>
  <c r="P477"/>
  <c r="BK477"/>
  <c r="J477"/>
  <c r="BE477"/>
  <c r="BI472"/>
  <c r="BH472"/>
  <c r="BG472"/>
  <c r="BF472"/>
  <c r="T472"/>
  <c r="R472"/>
  <c r="P472"/>
  <c r="BK472"/>
  <c r="J472"/>
  <c r="BE472"/>
  <c r="BI466"/>
  <c r="BH466"/>
  <c r="BG466"/>
  <c r="BF466"/>
  <c r="T466"/>
  <c r="R466"/>
  <c r="P466"/>
  <c r="BK466"/>
  <c r="J466"/>
  <c r="BE466"/>
  <c r="BI460"/>
  <c r="BH460"/>
  <c r="BG460"/>
  <c r="BF460"/>
  <c r="T460"/>
  <c r="R460"/>
  <c r="P460"/>
  <c r="BK460"/>
  <c r="J460"/>
  <c r="BE460"/>
  <c r="BI455"/>
  <c r="BH455"/>
  <c r="BG455"/>
  <c r="BF455"/>
  <c r="T455"/>
  <c r="R455"/>
  <c r="P455"/>
  <c r="BK455"/>
  <c r="J455"/>
  <c r="BE455"/>
  <c r="BI450"/>
  <c r="BH450"/>
  <c r="BG450"/>
  <c r="BF450"/>
  <c r="T450"/>
  <c r="R450"/>
  <c r="P450"/>
  <c r="BK450"/>
  <c r="J450"/>
  <c r="BE450"/>
  <c r="BI444"/>
  <c r="BH444"/>
  <c r="BG444"/>
  <c r="BF444"/>
  <c r="T444"/>
  <c r="R444"/>
  <c r="P444"/>
  <c r="BK444"/>
  <c r="J444"/>
  <c r="BE444"/>
  <c r="BI438"/>
  <c r="BH438"/>
  <c r="BG438"/>
  <c r="BF438"/>
  <c r="T438"/>
  <c r="R438"/>
  <c r="P438"/>
  <c r="BK438"/>
  <c r="J438"/>
  <c r="BE438"/>
  <c r="BI433"/>
  <c r="BH433"/>
  <c r="BG433"/>
  <c r="BF433"/>
  <c r="T433"/>
  <c r="R433"/>
  <c r="P433"/>
  <c r="BK433"/>
  <c r="J433"/>
  <c r="BE433"/>
  <c r="BI428"/>
  <c r="BH428"/>
  <c r="BG428"/>
  <c r="BF428"/>
  <c r="T428"/>
  <c r="R428"/>
  <c r="P428"/>
  <c r="BK428"/>
  <c r="J428"/>
  <c r="BE428"/>
  <c r="BI423"/>
  <c r="BH423"/>
  <c r="BG423"/>
  <c r="BF423"/>
  <c r="T423"/>
  <c r="R423"/>
  <c r="P423"/>
  <c r="BK423"/>
  <c r="J423"/>
  <c r="BE423"/>
  <c r="BI418"/>
  <c r="BH418"/>
  <c r="BG418"/>
  <c r="BF418"/>
  <c r="T418"/>
  <c r="R418"/>
  <c r="P418"/>
  <c r="BK418"/>
  <c r="J418"/>
  <c r="BE418"/>
  <c r="BI413"/>
  <c r="BH413"/>
  <c r="BG413"/>
  <c r="BF413"/>
  <c r="T413"/>
  <c r="R413"/>
  <c r="P413"/>
  <c r="BK413"/>
  <c r="J413"/>
  <c r="BE413"/>
  <c r="BI408"/>
  <c r="BH408"/>
  <c r="BG408"/>
  <c r="BF408"/>
  <c r="T408"/>
  <c r="R408"/>
  <c r="P408"/>
  <c r="BK408"/>
  <c r="J408"/>
  <c r="BE408"/>
  <c r="BI403"/>
  <c r="BH403"/>
  <c r="BG403"/>
  <c r="BF403"/>
  <c r="T403"/>
  <c r="T402"/>
  <c r="R403"/>
  <c r="R402"/>
  <c r="P403"/>
  <c r="P402"/>
  <c r="BK403"/>
  <c r="BK402"/>
  <c r="J402"/>
  <c r="J403"/>
  <c r="BE403"/>
  <c r="J64"/>
  <c r="BI392"/>
  <c r="BH392"/>
  <c r="BG392"/>
  <c r="BF392"/>
  <c r="T392"/>
  <c r="R392"/>
  <c r="P392"/>
  <c r="BK392"/>
  <c r="J392"/>
  <c r="BE392"/>
  <c r="BI382"/>
  <c r="BH382"/>
  <c r="BG382"/>
  <c r="BF382"/>
  <c r="T382"/>
  <c r="R382"/>
  <c r="P382"/>
  <c r="BK382"/>
  <c r="J382"/>
  <c r="BE382"/>
  <c r="BI377"/>
  <c r="BH377"/>
  <c r="BG377"/>
  <c r="BF377"/>
  <c r="T377"/>
  <c r="R377"/>
  <c r="P377"/>
  <c r="BK377"/>
  <c r="J377"/>
  <c r="BE377"/>
  <c r="BI372"/>
  <c r="BH372"/>
  <c r="BG372"/>
  <c r="BF372"/>
  <c r="T372"/>
  <c r="R372"/>
  <c r="P372"/>
  <c r="BK372"/>
  <c r="J372"/>
  <c r="BE372"/>
  <c r="BI364"/>
  <c r="BH364"/>
  <c r="BG364"/>
  <c r="BF364"/>
  <c r="T364"/>
  <c r="R364"/>
  <c r="P364"/>
  <c r="BK364"/>
  <c r="J364"/>
  <c r="BE364"/>
  <c r="BI356"/>
  <c r="BH356"/>
  <c r="BG356"/>
  <c r="BF356"/>
  <c r="T356"/>
  <c r="R356"/>
  <c r="P356"/>
  <c r="BK356"/>
  <c r="J356"/>
  <c r="BE356"/>
  <c r="BI351"/>
  <c r="BH351"/>
  <c r="BG351"/>
  <c r="BF351"/>
  <c r="T351"/>
  <c r="R351"/>
  <c r="P351"/>
  <c r="BK351"/>
  <c r="J351"/>
  <c r="BE351"/>
  <c r="BI346"/>
  <c r="BH346"/>
  <c r="BG346"/>
  <c r="BF346"/>
  <c r="T346"/>
  <c r="R346"/>
  <c r="P346"/>
  <c r="BK346"/>
  <c r="J346"/>
  <c r="BE346"/>
  <c r="BI341"/>
  <c r="BH341"/>
  <c r="BG341"/>
  <c r="BF341"/>
  <c r="T341"/>
  <c r="R341"/>
  <c r="P341"/>
  <c r="BK341"/>
  <c r="J341"/>
  <c r="BE341"/>
  <c r="BI336"/>
  <c r="BH336"/>
  <c r="BG336"/>
  <c r="BF336"/>
  <c r="T336"/>
  <c r="R336"/>
  <c r="P336"/>
  <c r="BK336"/>
  <c r="J336"/>
  <c r="BE336"/>
  <c r="BI332"/>
  <c r="BH332"/>
  <c r="BG332"/>
  <c r="BF332"/>
  <c r="T332"/>
  <c r="T331"/>
  <c r="R332"/>
  <c r="R331"/>
  <c r="P332"/>
  <c r="P331"/>
  <c r="BK332"/>
  <c r="BK331"/>
  <c r="J331"/>
  <c r="J332"/>
  <c r="BE332"/>
  <c r="J63"/>
  <c r="BI327"/>
  <c r="BH327"/>
  <c r="BG327"/>
  <c r="BF327"/>
  <c r="T327"/>
  <c r="R327"/>
  <c r="P327"/>
  <c r="BK327"/>
  <c r="J327"/>
  <c r="BE327"/>
  <c r="BI322"/>
  <c r="BH322"/>
  <c r="BG322"/>
  <c r="BF322"/>
  <c r="T322"/>
  <c r="R322"/>
  <c r="P322"/>
  <c r="BK322"/>
  <c r="J322"/>
  <c r="BE322"/>
  <c r="BI317"/>
  <c r="BH317"/>
  <c r="BG317"/>
  <c r="BF317"/>
  <c r="T317"/>
  <c r="R317"/>
  <c r="P317"/>
  <c r="BK317"/>
  <c r="J317"/>
  <c r="BE317"/>
  <c r="BI312"/>
  <c r="BH312"/>
  <c r="BG312"/>
  <c r="BF312"/>
  <c r="T312"/>
  <c r="T311"/>
  <c r="R312"/>
  <c r="R311"/>
  <c r="P312"/>
  <c r="P311"/>
  <c r="BK312"/>
  <c r="BK311"/>
  <c r="J311"/>
  <c r="J312"/>
  <c r="BE312"/>
  <c r="J62"/>
  <c r="BI301"/>
  <c r="BH301"/>
  <c r="BG301"/>
  <c r="BF301"/>
  <c r="T301"/>
  <c r="R301"/>
  <c r="P301"/>
  <c r="BK301"/>
  <c r="J301"/>
  <c r="BE301"/>
  <c r="BI294"/>
  <c r="BH294"/>
  <c r="BG294"/>
  <c r="BF294"/>
  <c r="T294"/>
  <c r="R294"/>
  <c r="P294"/>
  <c r="BK294"/>
  <c r="J294"/>
  <c r="BE294"/>
  <c r="BI286"/>
  <c r="BH286"/>
  <c r="BG286"/>
  <c r="BF286"/>
  <c r="T286"/>
  <c r="R286"/>
  <c r="P286"/>
  <c r="BK286"/>
  <c r="J286"/>
  <c r="BE286"/>
  <c r="BI281"/>
  <c r="BH281"/>
  <c r="BG281"/>
  <c r="BF281"/>
  <c r="T281"/>
  <c r="T280"/>
  <c r="R281"/>
  <c r="R280"/>
  <c r="P281"/>
  <c r="P280"/>
  <c r="BK281"/>
  <c r="BK280"/>
  <c r="J280"/>
  <c r="J281"/>
  <c r="BE281"/>
  <c r="J61"/>
  <c r="BI277"/>
  <c r="BH277"/>
  <c r="BG277"/>
  <c r="BF277"/>
  <c r="T277"/>
  <c r="R277"/>
  <c r="P277"/>
  <c r="BK277"/>
  <c r="J277"/>
  <c r="BE277"/>
  <c r="BI272"/>
  <c r="BH272"/>
  <c r="BG272"/>
  <c r="BF272"/>
  <c r="T272"/>
  <c r="R272"/>
  <c r="P272"/>
  <c r="BK272"/>
  <c r="J272"/>
  <c r="BE272"/>
  <c r="BI267"/>
  <c r="BH267"/>
  <c r="BG267"/>
  <c r="BF267"/>
  <c r="T267"/>
  <c r="R267"/>
  <c r="P267"/>
  <c r="BK267"/>
  <c r="J267"/>
  <c r="BE267"/>
  <c r="BI262"/>
  <c r="BH262"/>
  <c r="BG262"/>
  <c r="BF262"/>
  <c r="T262"/>
  <c r="R262"/>
  <c r="P262"/>
  <c r="BK262"/>
  <c r="J262"/>
  <c r="BE262"/>
  <c r="BI257"/>
  <c r="BH257"/>
  <c r="BG257"/>
  <c r="BF257"/>
  <c r="T257"/>
  <c r="R257"/>
  <c r="P257"/>
  <c r="BK257"/>
  <c r="J257"/>
  <c r="BE257"/>
  <c r="BI252"/>
  <c r="BH252"/>
  <c r="BG252"/>
  <c r="BF252"/>
  <c r="T252"/>
  <c r="R252"/>
  <c r="P252"/>
  <c r="BK252"/>
  <c r="J252"/>
  <c r="BE252"/>
  <c r="BI249"/>
  <c r="BH249"/>
  <c r="BG249"/>
  <c r="BF249"/>
  <c r="T249"/>
  <c r="R249"/>
  <c r="P249"/>
  <c r="BK249"/>
  <c r="J249"/>
  <c r="BE249"/>
  <c r="BI244"/>
  <c r="BH244"/>
  <c r="BG244"/>
  <c r="BF244"/>
  <c r="T244"/>
  <c r="R244"/>
  <c r="P244"/>
  <c r="BK244"/>
  <c r="J244"/>
  <c r="BE244"/>
  <c r="BI239"/>
  <c r="BH239"/>
  <c r="BG239"/>
  <c r="BF239"/>
  <c r="T239"/>
  <c r="R239"/>
  <c r="P239"/>
  <c r="BK239"/>
  <c r="J239"/>
  <c r="BE239"/>
  <c r="BI234"/>
  <c r="BH234"/>
  <c r="BG234"/>
  <c r="BF234"/>
  <c r="T234"/>
  <c r="R234"/>
  <c r="P234"/>
  <c r="BK234"/>
  <c r="J234"/>
  <c r="BE234"/>
  <c r="BI229"/>
  <c r="BH229"/>
  <c r="BG229"/>
  <c r="BF229"/>
  <c r="T229"/>
  <c r="T228"/>
  <c r="R229"/>
  <c r="R228"/>
  <c r="P229"/>
  <c r="P228"/>
  <c r="BK229"/>
  <c r="BK228"/>
  <c r="J228"/>
  <c r="J229"/>
  <c r="BE229"/>
  <c r="J60"/>
  <c r="BI225"/>
  <c r="BH225"/>
  <c r="BG225"/>
  <c r="BF225"/>
  <c r="T225"/>
  <c r="R225"/>
  <c r="P225"/>
  <c r="BK225"/>
  <c r="J225"/>
  <c r="BE225"/>
  <c r="BI220"/>
  <c r="BH220"/>
  <c r="BG220"/>
  <c r="BF220"/>
  <c r="T220"/>
  <c r="R220"/>
  <c r="P220"/>
  <c r="BK220"/>
  <c r="J220"/>
  <c r="BE220"/>
  <c r="BI210"/>
  <c r="BH210"/>
  <c r="BG210"/>
  <c r="BF210"/>
  <c r="T210"/>
  <c r="R210"/>
  <c r="P210"/>
  <c r="BK210"/>
  <c r="J210"/>
  <c r="BE210"/>
  <c r="BI192"/>
  <c r="BH192"/>
  <c r="BG192"/>
  <c r="BF192"/>
  <c r="T192"/>
  <c r="R192"/>
  <c r="P192"/>
  <c r="BK192"/>
  <c r="J192"/>
  <c r="BE192"/>
  <c r="BI174"/>
  <c r="BH174"/>
  <c r="BG174"/>
  <c r="BF174"/>
  <c r="T174"/>
  <c r="R174"/>
  <c r="P174"/>
  <c r="BK174"/>
  <c r="J174"/>
  <c r="BE174"/>
  <c r="BI164"/>
  <c r="BH164"/>
  <c r="BG164"/>
  <c r="BF164"/>
  <c r="T164"/>
  <c r="R164"/>
  <c r="P164"/>
  <c r="BK164"/>
  <c r="J164"/>
  <c r="BE164"/>
  <c r="BI160"/>
  <c r="BH160"/>
  <c r="BG160"/>
  <c r="BF160"/>
  <c r="T160"/>
  <c r="R160"/>
  <c r="P160"/>
  <c r="BK160"/>
  <c r="J160"/>
  <c r="BE160"/>
  <c r="BI150"/>
  <c r="BH150"/>
  <c r="BG150"/>
  <c r="BF150"/>
  <c r="T150"/>
  <c r="R150"/>
  <c r="P150"/>
  <c r="BK150"/>
  <c r="J150"/>
  <c r="BE150"/>
  <c r="BI147"/>
  <c r="BH147"/>
  <c r="BG147"/>
  <c r="BF147"/>
  <c r="T147"/>
  <c r="R147"/>
  <c r="P147"/>
  <c r="BK147"/>
  <c r="J147"/>
  <c r="BE147"/>
  <c r="BI142"/>
  <c r="BH142"/>
  <c r="BG142"/>
  <c r="BF142"/>
  <c r="T142"/>
  <c r="T141"/>
  <c r="R142"/>
  <c r="R141"/>
  <c r="P142"/>
  <c r="P141"/>
  <c r="BK142"/>
  <c r="BK141"/>
  <c r="J141"/>
  <c r="J142"/>
  <c r="BE142"/>
  <c r="J59"/>
  <c r="BI131"/>
  <c r="BH131"/>
  <c r="BG131"/>
  <c r="BF131"/>
  <c r="T131"/>
  <c r="R131"/>
  <c r="P131"/>
  <c r="BK131"/>
  <c r="J131"/>
  <c r="BE131"/>
  <c r="BI126"/>
  <c r="BH126"/>
  <c r="BG126"/>
  <c r="BF126"/>
  <c r="T126"/>
  <c r="R126"/>
  <c r="P126"/>
  <c r="BK126"/>
  <c r="J126"/>
  <c r="BE126"/>
  <c r="BI121"/>
  <c r="BH121"/>
  <c r="BG121"/>
  <c r="BF121"/>
  <c r="T121"/>
  <c r="R121"/>
  <c r="P121"/>
  <c r="BK121"/>
  <c r="J121"/>
  <c r="BE121"/>
  <c r="BI116"/>
  <c r="BH116"/>
  <c r="BG116"/>
  <c r="BF116"/>
  <c r="T116"/>
  <c r="R116"/>
  <c r="P116"/>
  <c r="BK116"/>
  <c r="J116"/>
  <c r="BE116"/>
  <c r="BI111"/>
  <c r="BH111"/>
  <c r="BG111"/>
  <c r="BF111"/>
  <c r="T111"/>
  <c r="R111"/>
  <c r="P111"/>
  <c r="BK111"/>
  <c r="J111"/>
  <c r="BE111"/>
  <c r="BI107"/>
  <c r="BH107"/>
  <c r="BG107"/>
  <c r="BF107"/>
  <c r="T107"/>
  <c r="R107"/>
  <c r="P107"/>
  <c r="BK107"/>
  <c r="J107"/>
  <c r="BE107"/>
  <c r="BI102"/>
  <c r="BH102"/>
  <c r="BG102"/>
  <c r="BF102"/>
  <c r="T102"/>
  <c r="R102"/>
  <c r="P102"/>
  <c r="BK102"/>
  <c r="J102"/>
  <c r="BE102"/>
  <c r="BI97"/>
  <c r="F34"/>
  <c i="1" r="BD52"/>
  <c i="2" r="BH97"/>
  <c r="F33"/>
  <c i="1" r="BC52"/>
  <c i="2" r="BG97"/>
  <c r="F32"/>
  <c i="1" r="BB52"/>
  <c i="2" r="BF97"/>
  <c r="J31"/>
  <c i="1" r="AW52"/>
  <c i="2" r="F31"/>
  <c i="1" r="BA52"/>
  <c i="2" r="T97"/>
  <c r="T96"/>
  <c r="T95"/>
  <c r="T94"/>
  <c r="R97"/>
  <c r="R96"/>
  <c r="R95"/>
  <c r="R94"/>
  <c r="P97"/>
  <c r="P96"/>
  <c r="P95"/>
  <c r="P94"/>
  <c i="1" r="AU52"/>
  <c i="2" r="BK97"/>
  <c r="BK96"/>
  <c r="J96"/>
  <c r="BK95"/>
  <c r="J95"/>
  <c r="BK94"/>
  <c r="J94"/>
  <c r="J56"/>
  <c r="J27"/>
  <c i="1" r="AG52"/>
  <c i="2" r="J97"/>
  <c r="BE97"/>
  <c r="J30"/>
  <c i="1" r="AV52"/>
  <c i="2" r="F30"/>
  <c i="1" r="AZ52"/>
  <c i="2" r="J58"/>
  <c r="J57"/>
  <c r="J90"/>
  <c r="F90"/>
  <c r="F88"/>
  <c r="E86"/>
  <c r="J51"/>
  <c r="F51"/>
  <c r="F49"/>
  <c r="E47"/>
  <c r="J36"/>
  <c r="J18"/>
  <c r="E18"/>
  <c r="F91"/>
  <c r="F52"/>
  <c r="J17"/>
  <c r="J12"/>
  <c r="J88"/>
  <c r="J49"/>
  <c r="E7"/>
  <c r="E84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<sst xmlns="http://schemas.openxmlformats.org/spreadsheetml/2006/main">
  <si>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</si>
  <si>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</si>
  <si>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</si>
  <si>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</si>
  <si>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</si>
  <si>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</si>
  <si>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</si>
  <si>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{245dc841-477f-46e3-aa7f-a062b2988423}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</si>
  <si>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</si>
  <si>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</si>
  <si>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</si>
  <si>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</si>
  <si>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</si>
  <si>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</si>
  <si>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</si>
  <si>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</si>
  <si>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1835901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</si>
  <si>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</si>
  <si>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</si>
  <si>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Provizorní zajištění mostu X-022</t>
  </si>
  <si>
    <t>KSO:</t>
  </si>
  <si>
    <t/>
  </si>
  <si>
    <t>CC-CZ:</t>
  </si>
  <si>
    <t>Místo:</t>
  </si>
  <si>
    <t>Praha</t>
  </si>
  <si>
    <t>Datum:</t>
  </si>
  <si>
    <t>21. 11. 2018</t>
  </si>
  <si>
    <t>Zadavatel:</t>
  </si>
  <si>
    <t>IČ:</t>
  </si>
  <si>
    <t>03447286</t>
  </si>
  <si>
    <t>Technická správa komunikací hl. m. Prahy</t>
  </si>
  <si>
    <t>DIČ:</t>
  </si>
  <si>
    <t>CZ03447286</t>
  </si>
  <si>
    <t>Uchazeč:</t>
  </si>
  <si>
    <t>Vyplň údaj</t>
  </si>
  <si>
    <t>Projektant:</t>
  </si>
  <si>
    <t>40763439</t>
  </si>
  <si>
    <t>Pontex, spol. s r.o.</t>
  </si>
  <si>
    <t>CZ40763439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</si>
  <si>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</si>
  <si>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</si>
  <si>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</si>
  <si>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</si>
  <si>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</si>
  <si>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</si>
  <si>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</si>
  <si>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</si>
  <si>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</si>
  <si>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</si>
  <si>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</si>
  <si>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</si>
  <si>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</si>
  <si>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</si>
  <si>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</si>
  <si>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</si>
  <si>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</si>
  <si>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</si>
  <si>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</si>
  <si>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</si>
  <si>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</si>
  <si>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</si>
  <si>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</si>
  <si>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</si>
  <si>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</si>
  <si>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</si>
  <si>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</si>
  <si>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</si>
  <si>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</si>
  <si>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</si>
  <si>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</si>
  <si>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</si>
  <si>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</si>
  <si>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</si>
  <si>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</si>
  <si>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</si>
  <si>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</si>
  <si>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</si>
  <si>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</si>
  <si>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</si>
  <si>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</si>
  <si>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X-022</t>
  </si>
  <si>
    <t>SPHM - U metra (východ)</t>
  </si>
  <si>
    <t>STA</t>
  </si>
  <si>
    <t>1</t>
  </si>
  <si>
    <t>{8bddd13b-233d-4768-ac88-5b9b78ce0d03}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</si>
  <si>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</si>
  <si>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</si>
  <si>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</si>
  <si>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</si>
  <si>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</si>
  <si>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</si>
  <si>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</si>
  <si>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</si>
  <si>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X-022 - SPHM - U metra (východ)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</si>
  <si>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</si>
  <si>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</si>
  <si>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</si>
  <si>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</si>
  <si>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</si>
  <si>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</si>
  <si>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</si>
  <si>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</si>
  <si>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</si>
  <si>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</si>
  <si>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</si>
  <si>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</si>
  <si>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</si>
  <si>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</si>
  <si>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</si>
  <si>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</si>
  <si>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M - Práce a dodávky M</t>
  </si>
  <si>
    <t xml:space="preserve">    21-M - Elektromontáže</t>
  </si>
  <si>
    <t xml:space="preserve">    22-M - Montáže technologických zařízení pro dopravní stavby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</si>
  <si>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</si>
  <si>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</si>
  <si>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</si>
  <si>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</si>
  <si>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</si>
  <si>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</si>
  <si>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</si>
  <si>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</si>
  <si>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</si>
  <si>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</si>
  <si>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</si>
  <si>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</si>
  <si>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</si>
  <si>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</si>
  <si>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</si>
  <si>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</si>
  <si>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</si>
  <si>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</si>
  <si>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</si>
  <si>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</si>
  <si>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</si>
  <si>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</si>
  <si>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68</t>
  </si>
  <si>
    <t>K</t>
  </si>
  <si>
    <t>174102101</t>
  </si>
  <si>
    <t>Zásyp jam, šachet a rýh do 30 m3 sypaninou se zhutněním při překopech inženýrských sítí</t>
  </si>
  <si>
    <t>m3</t>
  </si>
  <si>
    <t>CS ÚRS 2018 02</t>
  </si>
  <si>
    <t>4</t>
  </si>
  <si>
    <t>-309934370</t>
  </si>
  <si>
    <t>PP</t>
  </si>
  <si>
    <t>Zásyp sypaninou z jakékoliv horniny při překopech inženýrských sítí objemu do 30 m3 s uložením výkopku ve vrstvách se zhutněním jam, šachet, rýh nebo kolem objektů v těchto vykopávkách</t>
  </si>
  <si>
    <t>P</t>
  </si>
  <si>
    <t>Poznámka k položce:
Provizorní podepření - pole 4
- pro PRE</t>
  </si>
  <si>
    <t>VV</t>
  </si>
  <si>
    <t>0,6*3,2*(1,200-0,350-0,250)</t>
  </si>
  <si>
    <t>Součet</t>
  </si>
  <si>
    <t>58</t>
  </si>
  <si>
    <t>132102601</t>
  </si>
  <si>
    <t>Hloubení rýh š do 600 mm vedle kolejí ručně do 2 m3 v horninách tř. 1 a 2</t>
  </si>
  <si>
    <t>197589962</t>
  </si>
  <si>
    <t>Hloubení rýh vedle kolejí šířky do 600 mm ručně zapažených i nezapažených hloubky do 1,5 m objemu do 2 m3 v horninách tř. 1 a 2</t>
  </si>
  <si>
    <t>Poznámka k položce:
Provizorní podepření - pole 4
- úpravy pro PRE</t>
  </si>
  <si>
    <t>57</t>
  </si>
  <si>
    <t>x113107136</t>
  </si>
  <si>
    <t>Odstranění podkladu z betonu vyztuženého sítěmi tl 150 mm ručně</t>
  </si>
  <si>
    <t>m2</t>
  </si>
  <si>
    <t>510045223</t>
  </si>
  <si>
    <t>Odstranění podkladů nebo krytů ručně s přemístěním hmot na skládku na vzdálenost do 3 m nebo s naložením na dopravní prostředek z betonu vyztuženého sítěmi, o tl. vrstvy přes 100 do 150 mm</t>
  </si>
  <si>
    <t>Poznámka k položce:
Provizorní podepření - pole 4
- úpravy pro PRE
- dl. tl. 150 mm (pod dlažbou)</t>
  </si>
  <si>
    <t>0,6*3,2</t>
  </si>
  <si>
    <t>56</t>
  </si>
  <si>
    <t>x113106152</t>
  </si>
  <si>
    <t>Rozebrání dlažeb vozovek z velkých kostek s ložem ze živice ručně</t>
  </si>
  <si>
    <t>43857633</t>
  </si>
  <si>
    <t>Rozebrání dlažeb a dílců vozovek a ploch s přemístěním hmot na skládku na vzdálenost do 3 m nebo s naložením na dopravní prostředek, s jakoukoliv výplní spár ručně z velkých kostek s ložem ze živice</t>
  </si>
  <si>
    <t>Poznámka k položce:
Provizorní podepření - pole 4
- úpravy pro PRE
- dl. tl. 200 mm (žula - kočičí hlavy)</t>
  </si>
  <si>
    <t>1,0*3,5</t>
  </si>
  <si>
    <t>8</t>
  </si>
  <si>
    <t>113106192</t>
  </si>
  <si>
    <t>Rozebrání vozovek ze silničních dílců se spárami zalitými cementovou maltou strojně pl do 50 m2</t>
  </si>
  <si>
    <t>420285759</t>
  </si>
  <si>
    <t>Rozebrání dlažeb a dílců vozovek a ploch s přemístěním hmot na skládku na vzdálenost do 3 m nebo s naložením na dopravní prostředek, s jakoukoliv výplní spár strojně ze silničních dílců jakýchkoliv rozměrů, s ložem z kameniva nebo živice se spárami zalitými cementovou maltou</t>
  </si>
  <si>
    <t>Poznámka k položce:
Provizorní podepření - pole 2
- silniční panely 2,000 x 3,000 x 0,250 (14 ks)</t>
  </si>
  <si>
    <t>2*3*14</t>
  </si>
  <si>
    <t>9</t>
  </si>
  <si>
    <t>113107164</t>
  </si>
  <si>
    <t>Odstranění podkladu z kameniva drceného tl 400 mm strojně pl přes 50 do 200 m2</t>
  </si>
  <si>
    <t>1086955305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</si>
  <si>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</si>
  <si>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 xml:space="preserve">Poznámka k položce:
Provizorní podepření - pole 2
- Podsyp pod panely ŠD 16-32
</t>
  </si>
  <si>
    <t>2*((2,000+0,350)*(2*3+0,350+0,350))+2*((2,000+0,350)*(5*3))</t>
  </si>
  <si>
    <t>10</t>
  </si>
  <si>
    <t>113311121</t>
  </si>
  <si>
    <t>Odstranění geotextilií v komunikacích</t>
  </si>
  <si>
    <t>-271962529</t>
  </si>
  <si>
    <t>Odstranění geosyntetik s uložením na vzdálenost do 20 m nebo naložením na dopravní prostředek geotextilie</t>
  </si>
  <si>
    <t xml:space="preserve">Poznámka k položce:
Provizorní podepření - pole 2
</t>
  </si>
  <si>
    <t>(0,500+0,350+19,000+0,350+0,500)*(0,500+0,350+3,000+0,350+3,000+0,350+0,500)</t>
  </si>
  <si>
    <t>28</t>
  </si>
  <si>
    <t>x113311121</t>
  </si>
  <si>
    <t>89398133</t>
  </si>
  <si>
    <t xml:space="preserve">Poznámka k položce:
Provizorní podepření - pole 4
</t>
  </si>
  <si>
    <t>(0,500+0,200+1,800+0,200+0,500)*(0,500+0,200+3,300+0,200+0,500)</t>
  </si>
  <si>
    <t>(0,500+0,200+1,800+0,200+0,500)*(0,500+0,200+2,500+0,200+0,500)</t>
  </si>
  <si>
    <t>(0,500+0,200+2,150+0,200+0,500)*(0,500+0,200+3,500+0,200+0,500)</t>
  </si>
  <si>
    <t>Zakládání</t>
  </si>
  <si>
    <t>5</t>
  </si>
  <si>
    <t>213141111</t>
  </si>
  <si>
    <t>Zřízení vrstvy z geotextilie v rovině nebo ve sklonu do 1:5 š do 3 m</t>
  </si>
  <si>
    <t>-371023861</t>
  </si>
  <si>
    <t xml:space="preserve">Zřízení vrstvy z geotextilie  filtrační, separační, odvodňovací, ochranné, výztužné nebo protierozní v rovině nebo ve sklonu do 1:5, šířky do 3 m</t>
  </si>
  <si>
    <t>Poznámka k položce:
Provizorní podepření - pole 2</t>
  </si>
  <si>
    <t>6</t>
  </si>
  <si>
    <t>M</t>
  </si>
  <si>
    <t>69311010</t>
  </si>
  <si>
    <t>geotextilie tkaná PP 80kN/m</t>
  </si>
  <si>
    <t>-1968397436</t>
  </si>
  <si>
    <t>166,635*1,15 'Přepočtené koeficientem množství</t>
  </si>
  <si>
    <t>x213141111</t>
  </si>
  <si>
    <t>1876179417</t>
  </si>
  <si>
    <t>Poznámka k položce:
Provizorní podepření - pole 4</t>
  </si>
  <si>
    <t>22</t>
  </si>
  <si>
    <t>693x11010</t>
  </si>
  <si>
    <t>943190278</t>
  </si>
  <si>
    <t>87,27*1,15 'Přepočtené koeficientem množství</t>
  </si>
  <si>
    <t>24</t>
  </si>
  <si>
    <t>x275321117</t>
  </si>
  <si>
    <t>Základové patky a bloky mostních konstrukcí ze ŽB C 25/30</t>
  </si>
  <si>
    <t>1873977364</t>
  </si>
  <si>
    <t>Základové konstrukce z betonu železového patky a bloky ve výkopu nebo na hlavách pilot C 25/30</t>
  </si>
  <si>
    <t>1,800*3,300*0,600</t>
  </si>
  <si>
    <t>1,800*2,500*0,600</t>
  </si>
  <si>
    <t>2,150*3,500*0,600</t>
  </si>
  <si>
    <t>26</t>
  </si>
  <si>
    <t>x275354111</t>
  </si>
  <si>
    <t>Bednění základových patek - zřízení</t>
  </si>
  <si>
    <t>-1497000372</t>
  </si>
  <si>
    <t>Bednění základových konstrukcí patek a bloků zřízení</t>
  </si>
  <si>
    <t>Základy</t>
  </si>
  <si>
    <t>(1,800+3,300)*2*0,600</t>
  </si>
  <si>
    <t>(1,800+2,500)*2*0,600</t>
  </si>
  <si>
    <t>(2,150+3,500)*2*0,600</t>
  </si>
  <si>
    <t>Podkladní beton</t>
  </si>
  <si>
    <t>((0,200+1,800+0,200)+(0,200+3,300+0,200))*2*0,150</t>
  </si>
  <si>
    <t>((0,200+1,800+0,200)+(0,200+2,500+0,200))*2*0,150</t>
  </si>
  <si>
    <t>((0,200+2,150+0,200)+(0,200+3,500+0,200))*2*0,150</t>
  </si>
  <si>
    <t>27</t>
  </si>
  <si>
    <t>x275354211</t>
  </si>
  <si>
    <t>Bednění základových patek - odstranění</t>
  </si>
  <si>
    <t>-1131212586</t>
  </si>
  <si>
    <t>Bednění základových konstrukcí patek a bloků odstranění bednění</t>
  </si>
  <si>
    <t>25</t>
  </si>
  <si>
    <t>x275361116</t>
  </si>
  <si>
    <t>Výztuž základových patek a bloků z betonářské oceli 10 505</t>
  </si>
  <si>
    <t>t</t>
  </si>
  <si>
    <t>377636881</t>
  </si>
  <si>
    <t>Výztuž základových konstrukcí patek a bloků z betonářské oceli 10 505 (R) nebo BSt 500</t>
  </si>
  <si>
    <t>Výztuž základů vnitřních stojek - pole 4 ... č.p. 7.1</t>
  </si>
  <si>
    <t>1,1679</t>
  </si>
  <si>
    <t>Výztuž základů krajních stojek - pole 4 ... č.p. 7.2</t>
  </si>
  <si>
    <t>1,0128</t>
  </si>
  <si>
    <t>Výztuž základů vnitřních stojek - pole 4 ... č.p. 7.3</t>
  </si>
  <si>
    <t>0,3516</t>
  </si>
  <si>
    <t>291211111</t>
  </si>
  <si>
    <t>Zřízení plochy ze silničních panelů do lože tl 50 mm z kameniva</t>
  </si>
  <si>
    <t>152029076</t>
  </si>
  <si>
    <t xml:space="preserve">Zřízení zpevněné plochy ze silničních panelů  osazených do lože tl. 50 mm z kameniva</t>
  </si>
  <si>
    <t>59381338.PFZ</t>
  </si>
  <si>
    <t xml:space="preserve">panel silniční IZD  300/200/22 20t  300 x 199 x 21,5 cm</t>
  </si>
  <si>
    <t>kus</t>
  </si>
  <si>
    <t>366586110</t>
  </si>
  <si>
    <t>Poznámka k položce:
Nebo ekvivalentní
- doporučený rozměr 300/200/25</t>
  </si>
  <si>
    <t>3</t>
  </si>
  <si>
    <t>Svislé a kompletní konstrukce</t>
  </si>
  <si>
    <t>77</t>
  </si>
  <si>
    <t>348941112</t>
  </si>
  <si>
    <t>Osazování rámového oplocení na MC v rámu 2500 mm</t>
  </si>
  <si>
    <t>m</t>
  </si>
  <si>
    <t>-1673502188</t>
  </si>
  <si>
    <t xml:space="preserve">Osazování rámového oplocení  na cementovou maltu min. MC-10, bez spárování, do zděných nebo betonových sloupků, výška rámu přes 1500 do 2500 mm</t>
  </si>
  <si>
    <t>69,0+65,0+7,0</t>
  </si>
  <si>
    <t>79</t>
  </si>
  <si>
    <t>59231512</t>
  </si>
  <si>
    <t>držák plotového pole Pz (bílý,žlutý) 50x50mm</t>
  </si>
  <si>
    <t>471201128</t>
  </si>
  <si>
    <t>94*2</t>
  </si>
  <si>
    <t>78</t>
  </si>
  <si>
    <t>55342312</t>
  </si>
  <si>
    <t>plotové pole kovové 1500x2000 mm</t>
  </si>
  <si>
    <t>-1283615247</t>
  </si>
  <si>
    <t>141/1,5</t>
  </si>
  <si>
    <t>75</t>
  </si>
  <si>
    <t>x338171113</t>
  </si>
  <si>
    <t>Osazování sloupků a vzpěr plotových ocelových v 2,00 m se zabetonováním</t>
  </si>
  <si>
    <t>-176580506</t>
  </si>
  <si>
    <t xml:space="preserve">Osazování sloupků a vzpěr plotových ocelových  trubkových nebo profilovaných výšky do 2,00 m se zabetonováním (tř. C 25/30) do 0,08 m3 do připravených jamek</t>
  </si>
  <si>
    <t>Poznámka k položce:
Provizorní podepření - pole 4
- ochrana provizorních stojek</t>
  </si>
  <si>
    <t>3*6</t>
  </si>
  <si>
    <t>76</t>
  </si>
  <si>
    <t>553x42252</t>
  </si>
  <si>
    <t>sloupek plotový průběžný Pz a komaxitový 2000/38x1,5mm</t>
  </si>
  <si>
    <t>-972460246</t>
  </si>
  <si>
    <t>73</t>
  </si>
  <si>
    <t>x348401130</t>
  </si>
  <si>
    <t>Osazení oplocení ze strojového pletiva s napínacími dráty výšky do 2,0 m do 15° sklonu svahu</t>
  </si>
  <si>
    <t>165022698</t>
  </si>
  <si>
    <t>Osazení oplocení ze strojového pletiva s napínacími dráty do 15° sklonu svahu, výšky přes 1,6 do 2,0 m</t>
  </si>
  <si>
    <t>2,0*4,0*2*4</t>
  </si>
  <si>
    <t>74</t>
  </si>
  <si>
    <t>313x24768</t>
  </si>
  <si>
    <t xml:space="preserve">pletivo drátěné se čtvercovými oky zapletené Pz  50x2x2000mm</t>
  </si>
  <si>
    <t>1603192663</t>
  </si>
  <si>
    <t>2,0*4,0*4</t>
  </si>
  <si>
    <t>71</t>
  </si>
  <si>
    <t>x338951113</t>
  </si>
  <si>
    <t>Osazování sloupků a vzpěr plotových dřevěných s impregnací se zasypáním zeminou a udusáním</t>
  </si>
  <si>
    <t>-1626122656</t>
  </si>
  <si>
    <t xml:space="preserve">Osazování sloupků a vzpěr plotových dřevěných  průměru přes 100 do 150 mm se zasypáním zeminou a udusáním s impregnací spodní části</t>
  </si>
  <si>
    <t>Poznámka k položce:
Provizorní podepření - pole 4
- ochrana provizorních stojek ze strany koleje</t>
  </si>
  <si>
    <t>72</t>
  </si>
  <si>
    <t>605x11085</t>
  </si>
  <si>
    <t>řezivo jehličnaté středové SM/BO tl 24mm š 120/150mm dl 4m jakost II-III</t>
  </si>
  <si>
    <t>1912587466</t>
  </si>
  <si>
    <t>3*6*(0,2*0,2*2)</t>
  </si>
  <si>
    <t>69</t>
  </si>
  <si>
    <t>x348181110</t>
  </si>
  <si>
    <t>Osazení oplocení z dílců na předem osazené sloupky</t>
  </si>
  <si>
    <t>-1653274944</t>
  </si>
  <si>
    <t xml:space="preserve">Osazení oplocení z dílců  dřevěných na předem osazené sloupky</t>
  </si>
  <si>
    <t>Poznámka k položce:
Provizorní podepření - pole 4
- OSB desky
- ochrana provizorních stojek ze strany koleje</t>
  </si>
  <si>
    <t>70</t>
  </si>
  <si>
    <t>607x26286</t>
  </si>
  <si>
    <t>deska dřevoštěpková OSB 3 pero-drážka broušená tl 25mm</t>
  </si>
  <si>
    <t>907179387</t>
  </si>
  <si>
    <t>Vodorovné konstrukce</t>
  </si>
  <si>
    <t>67</t>
  </si>
  <si>
    <t>x451315111</t>
  </si>
  <si>
    <t>Podkladní nebo vyrovnávací vrstva z betonu C25/30 tl 100 mm</t>
  </si>
  <si>
    <t>1109913040</t>
  </si>
  <si>
    <t xml:space="preserve">Podkladní nebo vyrovnávací vrstva z betonu prostého  tř. C 25/30, ve vrstvě do 100 mm</t>
  </si>
  <si>
    <t>0,6*3,2*2</t>
  </si>
  <si>
    <t>63</t>
  </si>
  <si>
    <t>x451317777</t>
  </si>
  <si>
    <t>Podklad nebo lože pod dlažbu vodorovný nebo do sklonu 1:5 z betonu prostého tl do 100 mm</t>
  </si>
  <si>
    <t>-1011534719</t>
  </si>
  <si>
    <t xml:space="preserve">Podklad nebo lože pod dlažbu (přídlažbu)  v ploše vodorovné nebo ve sklonu do 1:5, tloušťky od 50 do 100 mm z betonu prostého</t>
  </si>
  <si>
    <t>Podklad pod chráničky C8/10-X0</t>
  </si>
  <si>
    <t>Lože pod dlažbu</t>
  </si>
  <si>
    <t>64</t>
  </si>
  <si>
    <t>x451319777</t>
  </si>
  <si>
    <t>Příplatek ZKD 10 mm tl přes 100 mm u podkladu nebo lože pod dlažbu z betonu</t>
  </si>
  <si>
    <t>830798844</t>
  </si>
  <si>
    <t xml:space="preserve">Podklad nebo lože pod dlažbu (přídlažbu)  Příplatek k cenám za každých dalších i započatých 10 mm tloušťky podkladu nebo lože přes 100 mm z betonu prostého</t>
  </si>
  <si>
    <t>0,6*3,2*1</t>
  </si>
  <si>
    <t>0,6*3,2*5</t>
  </si>
  <si>
    <t>23</t>
  </si>
  <si>
    <t>x451315124</t>
  </si>
  <si>
    <t>Podkladní nebo výplňová vrstva z betonu C 12/15 tl do 150 mm</t>
  </si>
  <si>
    <t>-479769454</t>
  </si>
  <si>
    <t xml:space="preserve">Podkladní a výplňové vrstvy z betonu prostého  tloušťky do 150 mm, z betonu C 12/15</t>
  </si>
  <si>
    <t>(0,200+1,800+0,200)*(0,200+3,300+0,200)</t>
  </si>
  <si>
    <t>(0,200+1,800+0,200)*(0,200+2,500+0,200)</t>
  </si>
  <si>
    <t>(0,200+2,150+0,200)*(0,200+3,500+0,200)</t>
  </si>
  <si>
    <t>Komunikace pozemní</t>
  </si>
  <si>
    <t>564811111</t>
  </si>
  <si>
    <t>Podklad ze štěrkodrtě ŠD tl 50 mm</t>
  </si>
  <si>
    <t>1802695529</t>
  </si>
  <si>
    <t xml:space="preserve">Podklad ze štěrkodrti ŠD  s rozprostřením a zhutněním, po zhutnění tl. 50 mm</t>
  </si>
  <si>
    <t>Poznámka k položce:
Provizorní podepření - pole 2
- Podsyp pod panely ŠD 16-32</t>
  </si>
  <si>
    <t>2*((2,000+0,050)*(2*3+0,050+0,050))+2*((2,000+0,050)*(5*3))</t>
  </si>
  <si>
    <t>564871116</t>
  </si>
  <si>
    <t>Podklad ze štěrkodrtě ŠD tl. 300 mm</t>
  </si>
  <si>
    <t>-1059453089</t>
  </si>
  <si>
    <t xml:space="preserve">Podklad ze štěrkodrti ŠD  s rozprostřením a zhutněním, po zhutnění tl. 300 mm</t>
  </si>
  <si>
    <t>2*((2,000+0,300)*(2*3+0,300+0,300))+2*((2,000+0,300)*(5*3))</t>
  </si>
  <si>
    <t>65</t>
  </si>
  <si>
    <t>x591141111</t>
  </si>
  <si>
    <t>Kladení dlažby z kostek velkých z kamene na MC tl 50 mm</t>
  </si>
  <si>
    <t>-1826932271</t>
  </si>
  <si>
    <t xml:space="preserve">Kladení dlažby z kostek  s provedením lože do tl. 50 mm, s vyplněním spár, s dvojím beraněním a se smetením přebytečného materiálu na krajnici velkých z kamene, do lože z cementové malty</t>
  </si>
  <si>
    <t>66</t>
  </si>
  <si>
    <t>583x81008</t>
  </si>
  <si>
    <t>kostka dlažební žula velká 15/17</t>
  </si>
  <si>
    <t>1148794436</t>
  </si>
  <si>
    <t>3,5*1,01 'Přepočtené koeficientem množství</t>
  </si>
  <si>
    <t>Ostatní konstrukce a práce, bourání</t>
  </si>
  <si>
    <t>7</t>
  </si>
  <si>
    <t>948411001R</t>
  </si>
  <si>
    <t>Prostorová skruž včetně nosníků nerektifikovatelná</t>
  </si>
  <si>
    <t>kpl</t>
  </si>
  <si>
    <t>792546981</t>
  </si>
  <si>
    <t>Prostorová skruž včetně nosníků nerektifikovatelná - nákup</t>
  </si>
  <si>
    <t>Poznámka k položce:
Provizorní podepření - pole 2
Prostorová skruž včetně nosníků nerektifikovatelná
- včetně výroby, dodávky, dopravy, montáže, demontáže, odvozu, uskladnění a aktivního vypodložení v místě uložení
- kompletní provedení dodávky, montáže a demontáže
- NÁKUP</t>
  </si>
  <si>
    <t>108</t>
  </si>
  <si>
    <t>948411002R</t>
  </si>
  <si>
    <t>Aktivace provizorního podepření</t>
  </si>
  <si>
    <t>-737110256</t>
  </si>
  <si>
    <t>Aktivace provizorního podepření
- v poli 2 a 4
- prvotní aktivace provizorního podepření a násladná pravidelná kontrola</t>
  </si>
  <si>
    <t xml:space="preserve">Poznámka k položce:
Provizorní podepření - pole 2 a 4
- viz TZ
</t>
  </si>
  <si>
    <t>82</t>
  </si>
  <si>
    <t>x966072811</t>
  </si>
  <si>
    <t>Rozebrání rámového oplocení na ocelové sloupky výšky do 2m</t>
  </si>
  <si>
    <t>1521410687</t>
  </si>
  <si>
    <t xml:space="preserve">Rozebrání oplocení z dílců  rámových na ocelové sloupky, výšky přes 1 do 2 m</t>
  </si>
  <si>
    <t>141</t>
  </si>
  <si>
    <t>81</t>
  </si>
  <si>
    <t>x966071822</t>
  </si>
  <si>
    <t>Rozebrání oplocení z drátěného pletiva se čtvercovými oky výšky do 2,0 m</t>
  </si>
  <si>
    <t>-2112521437</t>
  </si>
  <si>
    <t xml:space="preserve">Rozebrání oplocení z pletiva  drátěného se čtvercovými oky, výšky přes 1,6 do 2,0 m</t>
  </si>
  <si>
    <t>4,0*2*4</t>
  </si>
  <si>
    <t>80</t>
  </si>
  <si>
    <t>x966003810</t>
  </si>
  <si>
    <t>Rozebrání oplocení s příčníky a dřevěnými sloupky z prken a latí</t>
  </si>
  <si>
    <t>-696504298</t>
  </si>
  <si>
    <t>Rozebrání dřevěného oplocení se sloupky osové vzdálenosti do 4,00 m, výšky do 2,50 m, osazených do hloubky 1,00 m s příčníky a dřevěnými sloupky z prken a latí</t>
  </si>
  <si>
    <t>33</t>
  </si>
  <si>
    <t>x948421101R</t>
  </si>
  <si>
    <t>Zřízení podpěrné konstrukce dočasné z nosníku HEB 900</t>
  </si>
  <si>
    <t>-411963695</t>
  </si>
  <si>
    <t xml:space="preserve">Podpěrné konstrukce dočasné z ocelových nosníků  zřízení nosníku HEB 900</t>
  </si>
  <si>
    <t>Poznámka k položce:
Provizorní podepření - pole 4
- včetně plechů</t>
  </si>
  <si>
    <t>HEB 900</t>
  </si>
  <si>
    <t>(11,0+11,05+10,5+7,6)*0,291</t>
  </si>
  <si>
    <t>Plechy</t>
  </si>
  <si>
    <t>(2,5*0,012*0,83*7850*6+1,5*0,012*0,83*7850*2+0,3*0,9*0,012*7850*8)*0,001</t>
  </si>
  <si>
    <t>34</t>
  </si>
  <si>
    <t>x948421102R</t>
  </si>
  <si>
    <t>Odstranění podpěrné konstrukce dočasné z nosníku HEB 900</t>
  </si>
  <si>
    <t>371176781</t>
  </si>
  <si>
    <t xml:space="preserve">Podpěrné konstrukce dočasné z ocelových nosníků  odstranění nosníku HEB 900</t>
  </si>
  <si>
    <t>Poznámka k položce:
Provizorní podepření - pole 4
- včetně uložení a poplatků (kovošrot) - výzisk náleží objednateli</t>
  </si>
  <si>
    <t>31</t>
  </si>
  <si>
    <t>x948411100R</t>
  </si>
  <si>
    <t>Podpěry dočasné kovové Pižmo výšky do 12 m</t>
  </si>
  <si>
    <t>-1885535029</t>
  </si>
  <si>
    <t xml:space="preserve">Podpěrné skruže a podpěry dočasné kovové  zřízení podpěr výšky do 12 m Pižmo
Pižmo stojky včetně výroby, nákupu, dopravy, montáže, demontáže a odvozu</t>
  </si>
  <si>
    <t>Poznámka k položce:
Provizorní podepření - pole 4
- kompletní provedení vč. nákupu a odstranění</t>
  </si>
  <si>
    <t>32</t>
  </si>
  <si>
    <t>x948411101R</t>
  </si>
  <si>
    <t>Klíny</t>
  </si>
  <si>
    <t>1346706535</t>
  </si>
  <si>
    <t>29</t>
  </si>
  <si>
    <t>x961041211</t>
  </si>
  <si>
    <t>Bourání mostních základů z betonu prostého</t>
  </si>
  <si>
    <t>-518909166</t>
  </si>
  <si>
    <t>Bourání mostních konstrukcí základů z prostého betonu</t>
  </si>
  <si>
    <t>30</t>
  </si>
  <si>
    <t>x961051111</t>
  </si>
  <si>
    <t>Bourání mostních základů z ŽB</t>
  </si>
  <si>
    <t>-853923330</t>
  </si>
  <si>
    <t>Bourání mostních konstrukcí základů ze železového betonu</t>
  </si>
  <si>
    <t>997</t>
  </si>
  <si>
    <t>Přesun sutě</t>
  </si>
  <si>
    <t>85</t>
  </si>
  <si>
    <t>997013801</t>
  </si>
  <si>
    <t>Poplatek za uložení na skládce (skládkovné) stavebního odpadu betonového kód odpadu 170 101</t>
  </si>
  <si>
    <t>-1767645945</t>
  </si>
  <si>
    <t>Poplatek za uložení stavebního odpadu na skládce (skládkovné) z prostého betonu zatříděného do Katalogu odpadů pod kódem 170 101</t>
  </si>
  <si>
    <t>103,774</t>
  </si>
  <si>
    <t>18</t>
  </si>
  <si>
    <t>997013802</t>
  </si>
  <si>
    <t>Poplatek za uložení na skládce (skládkovné) stavebního odpadu železobetonového kód odpadu 170 101</t>
  </si>
  <si>
    <t>1363350918</t>
  </si>
  <si>
    <t>Poplatek za uložení stavebního odpadu na skládce (skládkovné) z armovaného betonu zatříděného do Katalogu odpadů pod kódem 170 101</t>
  </si>
  <si>
    <t>35,700</t>
  </si>
  <si>
    <t>83</t>
  </si>
  <si>
    <t>-1681284987</t>
  </si>
  <si>
    <t>0,634+49,666</t>
  </si>
  <si>
    <t>86</t>
  </si>
  <si>
    <t>997013811</t>
  </si>
  <si>
    <t>Poplatek za uložení na skládce (skládkovné) stavebního odpadu dřevěného kód odpadu 170 201</t>
  </si>
  <si>
    <t>-146076565</t>
  </si>
  <si>
    <t>Poplatek za uložení stavebního odpadu na skládce (skládkovné) dřevěného zatříděného do Katalogu odpadů pod kódem 170 201</t>
  </si>
  <si>
    <t>1,76</t>
  </si>
  <si>
    <t>19</t>
  </si>
  <si>
    <t>997013831</t>
  </si>
  <si>
    <t>Poplatek za uložení na skládce (skládkovné) stavebního odpadu směsného kód odpadu 170 904</t>
  </si>
  <si>
    <t>-1837548483</t>
  </si>
  <si>
    <t>Poplatek za uložení stavebního odpadu na skládce (skládkovné) směsného stavebního a demoličního zatříděného do Katalogu odpadů pod kódem 170 904</t>
  </si>
  <si>
    <t>0,133</t>
  </si>
  <si>
    <t>12</t>
  </si>
  <si>
    <t>997211511</t>
  </si>
  <si>
    <t>Vodorovná doprava suti po suchu na vzdálenost do 1 km</t>
  </si>
  <si>
    <t>-923209365</t>
  </si>
  <si>
    <t xml:space="preserve">Vodorovná doprava suti nebo vybouraných hmot  suti se složením a hrubým urovnáním, na vzdálenost do 1 km</t>
  </si>
  <si>
    <t>Poznámka k položce:
Provizorní podepření - pole 2
- dle pokynů objednatele</t>
  </si>
  <si>
    <t>59,154</t>
  </si>
  <si>
    <t>87</t>
  </si>
  <si>
    <t>2116803024</t>
  </si>
  <si>
    <t>Poznámka k položce:
Provizorní podepření - pole 4
- dle pokynů objednatele</t>
  </si>
  <si>
    <t>155,044</t>
  </si>
  <si>
    <t>13</t>
  </si>
  <si>
    <t>997211519</t>
  </si>
  <si>
    <t>Příplatek ZKD 1 km u vodorovné dopravy suti</t>
  </si>
  <si>
    <t>1583774860</t>
  </si>
  <si>
    <t xml:space="preserve">Vodorovná doprava suti nebo vybouraných hmot  suti se složením a hrubým urovnáním, na vzdálenost Příplatek k ceně za každý další i započatý 1 km přes 1 km</t>
  </si>
  <si>
    <t>Poznámka k položce:
Provizorní podepření - pole 2
- dalších 19 km</t>
  </si>
  <si>
    <t>59,154*19 'Přepočtené koeficientem množství</t>
  </si>
  <si>
    <t>88</t>
  </si>
  <si>
    <t>384672070</t>
  </si>
  <si>
    <t>Poznámka k položce:
Provizorní podepření - pole 4
- dalších 19 km</t>
  </si>
  <si>
    <t>155,044*19 'Přepočtené koeficientem množství</t>
  </si>
  <si>
    <t>14</t>
  </si>
  <si>
    <t>997211521</t>
  </si>
  <si>
    <t>Vodorovná doprava vybouraných hmot po suchu na vzdálenost do 1 km</t>
  </si>
  <si>
    <t>1584878628</t>
  </si>
  <si>
    <t xml:space="preserve">Vodorovná doprava suti nebo vybouraných hmot  vybouraných hmot se složením a hrubým urovnáním nebo s přeložením na jiný dopravní prostředek kromě lodi, na vzdálenost do 1 km</t>
  </si>
  <si>
    <t>35,700+0,133+20,000</t>
  </si>
  <si>
    <t>89</t>
  </si>
  <si>
    <t>1761268631</t>
  </si>
  <si>
    <t>16,508</t>
  </si>
  <si>
    <t>997211529</t>
  </si>
  <si>
    <t>Příplatek ZKD 1 km u vodorovné dopravy vybouraných hmot</t>
  </si>
  <si>
    <t>-1500829528</t>
  </si>
  <si>
    <t xml:space="preserve">Vodorovná doprava suti nebo vybouraných hmot  vybouraných hmot se složením a hrubým urovnáním nebo s přeložením na jiný dopravní prostředek kromě lodi, na vzdálenost Příplatek k ceně za každý další i započatý 1 km přes 1 km</t>
  </si>
  <si>
    <t>55,833*19 'Přepočtené koeficientem množství</t>
  </si>
  <si>
    <t>90</t>
  </si>
  <si>
    <t>377201589</t>
  </si>
  <si>
    <t>16,508*19 'Přepočtené koeficientem množství</t>
  </si>
  <si>
    <t>16</t>
  </si>
  <si>
    <t>997211611</t>
  </si>
  <si>
    <t>Nakládání suti na dopravní prostředky pro vodorovnou dopravu</t>
  </si>
  <si>
    <t>1016090712</t>
  </si>
  <si>
    <t xml:space="preserve">Nakládání suti nebo vybouraných hmot  na dopravní prostředky pro vodorovnou dopravu suti</t>
  </si>
  <si>
    <t>91</t>
  </si>
  <si>
    <t>-1838422956</t>
  </si>
  <si>
    <t>17</t>
  </si>
  <si>
    <t>997211612</t>
  </si>
  <si>
    <t>Nakládání vybouraných hmot na dopravní prostředky pro vodorovnou dopravu</t>
  </si>
  <si>
    <t>613274409</t>
  </si>
  <si>
    <t xml:space="preserve">Nakládání suti nebo vybouraných hmot  na dopravní prostředky pro vodorovnou dopravu vybouraných hmot</t>
  </si>
  <si>
    <t>92</t>
  </si>
  <si>
    <t>1817572394</t>
  </si>
  <si>
    <t>20</t>
  </si>
  <si>
    <t>997223855</t>
  </si>
  <si>
    <t>Poplatek za uložení na skládce (skládkovné) zeminy a kameniva kód odpadu 170 504</t>
  </si>
  <si>
    <t>279948591</t>
  </si>
  <si>
    <t>Poplatek za uložení stavebního odpadu na skládce (skládkovné) zeminy a kameniva zatříděného do Katalogu odpadů pod kódem 170 504</t>
  </si>
  <si>
    <t>84</t>
  </si>
  <si>
    <t>1475500654</t>
  </si>
  <si>
    <t>0,07</t>
  </si>
  <si>
    <t>998</t>
  </si>
  <si>
    <t>Přesun hmot</t>
  </si>
  <si>
    <t>93</t>
  </si>
  <si>
    <t>998212111</t>
  </si>
  <si>
    <t>Přesun hmot pro mosty zděné, monolitické betonové nebo ocelové v do 20 m</t>
  </si>
  <si>
    <t>1271139575</t>
  </si>
  <si>
    <t xml:space="preserve">Přesun hmot pro mosty zděné, betonové monolitické, spřažené ocelobetonové nebo kovové  vodorovná dopravní vzdálenost do 100 m výška mostu do 20 m</t>
  </si>
  <si>
    <t>301,549</t>
  </si>
  <si>
    <t>96</t>
  </si>
  <si>
    <t>-1290762548</t>
  </si>
  <si>
    <t>69,416</t>
  </si>
  <si>
    <t>94</t>
  </si>
  <si>
    <t>998212195</t>
  </si>
  <si>
    <t>Příplatek k přesunu hmot pro mosty zděné nebo monolitické za zvětšený přesun do 5000 m</t>
  </si>
  <si>
    <t>828262840</t>
  </si>
  <si>
    <t xml:space="preserve">Přesun hmot pro mosty zděné, betonové monolitické, spřažené ocelobetonové nebo kovové  Příplatek k cenám za zvětšený přesun přes přes vymezenou největší dopravní vzdálenost do 5000 m</t>
  </si>
  <si>
    <t>97</t>
  </si>
  <si>
    <t>-1091191515</t>
  </si>
  <si>
    <t>95</t>
  </si>
  <si>
    <t>998212199</t>
  </si>
  <si>
    <t>Příplatek k přesunu hmot pro mosty zděné nebo monolitické za zvětšený přesun ZKD 5000 m</t>
  </si>
  <si>
    <t>-1267874136</t>
  </si>
  <si>
    <t xml:space="preserve">Přesun hmot pro mosty zděné, betonové monolitické, spřažené ocelobetonové nebo kovové  Příplatek k cenám za zvětšený přesun přes přes vymezenou největší dopravní vzdálenost za každých dalších i započatých 5000 m</t>
  </si>
  <si>
    <t>301,549*3 'Přepočtené koeficientem množství</t>
  </si>
  <si>
    <t>98</t>
  </si>
  <si>
    <t>-864872669</t>
  </si>
  <si>
    <t>69,416*3 'Přepočtené koeficientem množství</t>
  </si>
  <si>
    <t>PSV</t>
  </si>
  <si>
    <t>Práce a dodávky PSV</t>
  </si>
  <si>
    <t>783</t>
  </si>
  <si>
    <t>Dokončovací práce - nátěry</t>
  </si>
  <si>
    <t>39</t>
  </si>
  <si>
    <t>783330001R</t>
  </si>
  <si>
    <t>Protikorozní ochrana OK</t>
  </si>
  <si>
    <t>604176375</t>
  </si>
  <si>
    <t xml:space="preserve">Poznámka k položce:
Provizorní podepření - pole 4
- PKO nosníku HEB900 + plechů
-  střední životnost 5 - 15 let
- korozní agresivita C4
- celkem 240 mikro (EP + PU)</t>
  </si>
  <si>
    <t>(2*0,3+4*0,035+(0,3-0,0185)*2+(0,9-4*0,035)*2)*(11+11,05+10,5+7,6)</t>
  </si>
  <si>
    <t>2,5*(0,3+0,9+0,9+0,3)*3+1,5*(0,3+0,9+0,9+0,3)</t>
  </si>
  <si>
    <t>Práce a dodávky M</t>
  </si>
  <si>
    <t>21-M</t>
  </si>
  <si>
    <t>Elektromontáže</t>
  </si>
  <si>
    <t>44</t>
  </si>
  <si>
    <t>210039001R</t>
  </si>
  <si>
    <t>Demontáže - provizorní zakotvení TV</t>
  </si>
  <si>
    <t>-1943756051</t>
  </si>
  <si>
    <t>Demontáže - provizorní zakotvení TV
Montáž trakčního vedení pro městskou dopravu, průmyslové dráhy a jeřáby</t>
  </si>
  <si>
    <t>2*6</t>
  </si>
  <si>
    <t>45</t>
  </si>
  <si>
    <t>210039002R</t>
  </si>
  <si>
    <t>Demontáže - demontáž pevného kotvení TD</t>
  </si>
  <si>
    <t>-49614192</t>
  </si>
  <si>
    <t>2*4</t>
  </si>
  <si>
    <t>46</t>
  </si>
  <si>
    <t>210039003R</t>
  </si>
  <si>
    <t>Demontáže - demontáž/sestříhání trolejového drátu</t>
  </si>
  <si>
    <t>hod</t>
  </si>
  <si>
    <t>-377284290</t>
  </si>
  <si>
    <t>2*3</t>
  </si>
  <si>
    <t>47</t>
  </si>
  <si>
    <t>210039004R</t>
  </si>
  <si>
    <t>Demontáže - demontáž nosné sítě</t>
  </si>
  <si>
    <t>-1087618594</t>
  </si>
  <si>
    <t>2*8</t>
  </si>
  <si>
    <t>48</t>
  </si>
  <si>
    <t>210039005R</t>
  </si>
  <si>
    <t>Demontáže - odvoz a předání demontovaného materiálu</t>
  </si>
  <si>
    <t>-1146435066</t>
  </si>
  <si>
    <t>2*1</t>
  </si>
  <si>
    <t>49</t>
  </si>
  <si>
    <t>210039006R</t>
  </si>
  <si>
    <t>Materiál + montáže - nosná síť</t>
  </si>
  <si>
    <t>-1141786603</t>
  </si>
  <si>
    <t>2*250</t>
  </si>
  <si>
    <t>50</t>
  </si>
  <si>
    <t>210039007R</t>
  </si>
  <si>
    <t>Materiál + montáže - trolejový drát Cu120mm2 vč. závěsů TD</t>
  </si>
  <si>
    <t>145300661</t>
  </si>
  <si>
    <t>2*385</t>
  </si>
  <si>
    <t>51</t>
  </si>
  <si>
    <t>210039008R</t>
  </si>
  <si>
    <t>Materiál + montáže - pevné kotvení TD</t>
  </si>
  <si>
    <t>-1602905406</t>
  </si>
  <si>
    <t>52</t>
  </si>
  <si>
    <t>210039009R</t>
  </si>
  <si>
    <t>Materiál + montáže - vložení děliče včetně upevnění</t>
  </si>
  <si>
    <t>1283982643</t>
  </si>
  <si>
    <t>53</t>
  </si>
  <si>
    <t>210039010R</t>
  </si>
  <si>
    <t>Materiál + montáže - technická kontrola, jízdní zkoušky</t>
  </si>
  <si>
    <t>866616839</t>
  </si>
  <si>
    <t>54</t>
  </si>
  <si>
    <t>210039011R</t>
  </si>
  <si>
    <t>Materiál + montáže -měření, revize, protokol UTZ</t>
  </si>
  <si>
    <t>1151410117</t>
  </si>
  <si>
    <t>55</t>
  </si>
  <si>
    <t>210039012R</t>
  </si>
  <si>
    <t>Materiál + montáže - dokumentace skutečného provedení</t>
  </si>
  <si>
    <t>-165244720</t>
  </si>
  <si>
    <t>22-M</t>
  </si>
  <si>
    <t>Montáže technologických zařízení pro dopravní stavby</t>
  </si>
  <si>
    <t>43</t>
  </si>
  <si>
    <t>220111801R</t>
  </si>
  <si>
    <t>Ukolejnění konstrukce ke kolejnici</t>
  </si>
  <si>
    <t>-2106894816</t>
  </si>
  <si>
    <t>Ukolejnění konstrukce ke kolejnici přes průraz - 120 V</t>
  </si>
  <si>
    <t>59</t>
  </si>
  <si>
    <t>220182021</t>
  </si>
  <si>
    <t>Uložení HDPE trubky do výkopu včetně fixace</t>
  </si>
  <si>
    <t>-1511509446</t>
  </si>
  <si>
    <t>Uložení trubky HDPE do výkopu včetně fixace</t>
  </si>
  <si>
    <t>3,2</t>
  </si>
  <si>
    <t>61</t>
  </si>
  <si>
    <t>34571358</t>
  </si>
  <si>
    <t>trubka elektroinstalační ohebná dvouplášťová korugovaná D 136/160 mm, HDPE+LDPE</t>
  </si>
  <si>
    <t>128</t>
  </si>
  <si>
    <t>-2000910572</t>
  </si>
  <si>
    <t>62</t>
  </si>
  <si>
    <t>34571358A</t>
  </si>
  <si>
    <t>trubka půlená elektroinstalační ohebná dvouplášťová korugovaná D 136/160 mm, HDPE+LDPE</t>
  </si>
  <si>
    <t>-1072695735</t>
  </si>
  <si>
    <t>VRN</t>
  </si>
  <si>
    <t>Vedlejší rozpočtové náklady</t>
  </si>
  <si>
    <t>VRN1</t>
  </si>
  <si>
    <t>Průzkumné, geodetické a projektové práce</t>
  </si>
  <si>
    <t>102</t>
  </si>
  <si>
    <t>011503000A</t>
  </si>
  <si>
    <t>Stavební průzkum bez rozlišení</t>
  </si>
  <si>
    <t>1024</t>
  </si>
  <si>
    <t>723273564</t>
  </si>
  <si>
    <t>PRŮZKUMNÉ PRÁCE DIAGNOSTIKY KONSTRUKCÍ NA POVRCHU
Stavební průzkum bez rozlišení</t>
  </si>
  <si>
    <t>Poznámka k položce:
Běžné prohlídky prostorové skruže a podpěrných stojek (2x měsíčně po dobu 24 měsíců)
- včetně nezbytné údržby</t>
  </si>
  <si>
    <t>103</t>
  </si>
  <si>
    <t>011503000B</t>
  </si>
  <si>
    <t>-621768174</t>
  </si>
  <si>
    <t>Poznámka k položce:
Hlavní prohlídka před zprovozněním a následná prohlídka po roce používání</t>
  </si>
  <si>
    <t>101</t>
  </si>
  <si>
    <t>011514000</t>
  </si>
  <si>
    <t>Stavebně-technický průzkum</t>
  </si>
  <si>
    <t>1271408446</t>
  </si>
  <si>
    <t>POMOC PRÁCE ZŘÍZ NEBO ZAJIŠŤ OCHRANU INŽENÝRSKÝCH SÍTÍ
Stavebně-technický průzkum</t>
  </si>
  <si>
    <t>Poznámka k položce:
Ověření polohy inženýrských sítí</t>
  </si>
  <si>
    <t>104</t>
  </si>
  <si>
    <t>012203000</t>
  </si>
  <si>
    <t>Geodetické práce při provádění stavby</t>
  </si>
  <si>
    <t>-1661821777</t>
  </si>
  <si>
    <t>Poznámka k položce:
Geodetická měření během výstavby</t>
  </si>
  <si>
    <t>105</t>
  </si>
  <si>
    <t>012303000</t>
  </si>
  <si>
    <t>Geodetické práce po výstavbě</t>
  </si>
  <si>
    <t>-2012746291</t>
  </si>
  <si>
    <t>Poznámka k položce:
geodetické zaměření podpěrných konstrukcí (po 1 měsíci po spuštění do provozu a pak jednou za 6 měsíců)</t>
  </si>
  <si>
    <t>106</t>
  </si>
  <si>
    <t>013254000</t>
  </si>
  <si>
    <t>Dokumentace skutečného provedení stavby</t>
  </si>
  <si>
    <t>1308270398</t>
  </si>
  <si>
    <t>Poznámka k položce:
Projekt VTD, DSPS</t>
  </si>
  <si>
    <t>109</t>
  </si>
  <si>
    <t>013294000</t>
  </si>
  <si>
    <t>Ostatní dokumentace</t>
  </si>
  <si>
    <t>-1986461469</t>
  </si>
  <si>
    <t>Poznámka k položce:
Aktualizace mostního listu</t>
  </si>
  <si>
    <t>VRN3</t>
  </si>
  <si>
    <t>Zařízení staveniště</t>
  </si>
  <si>
    <t>110</t>
  </si>
  <si>
    <t>032100000R</t>
  </si>
  <si>
    <t>210150805</t>
  </si>
  <si>
    <t>Zařízení staveniště
- zřízení, provoz, demontáž
- kompletní náklady spojené se zařízením staveniště po celou dobu výstavby</t>
  </si>
  <si>
    <t>100</t>
  </si>
  <si>
    <t>034303000</t>
  </si>
  <si>
    <t>Dopravní značení na staveništi</t>
  </si>
  <si>
    <t>-1454253796</t>
  </si>
  <si>
    <t>POMOC PRÁCE ZŘÍZ NEBO ZAJIŠŤ REGULACI A OCHRANU DOPRAVY
Dopravní značení na staveništi</t>
  </si>
  <si>
    <t>Poznámka k položce:
Kompletní DIO během výstavby
Položka zahrnuje dopravně inženýrská opatření v průběhu celé stavby (dle schváleného plánu ZOV a vyjádření DI PČR), zahrnuje osazení, přesuny a odvoz provizorního dopravního značení. Zahrnuje dočasné dopravní značení, semafory, dopravní zařízení (např. citybloky, provizorní betonová a ocelová svodidla, ochranná zábradlí, světelné výstražné zařízení atd.) oplocení a všechny související práce po dobu trvání stavby Součástí položky je i údržba a péče o dopravně inženýrská opatření v průběhu celé stavby.
Součástí položky je vyřízení DIR včetně jeho projednání.
Součástí fakturace bude podrobný rozpis fakturovaných značek a zařízení v rámci této položky.</t>
  </si>
  <si>
    <t>107</t>
  </si>
  <si>
    <t>034503000</t>
  </si>
  <si>
    <t>Informační tabule na staveništi</t>
  </si>
  <si>
    <t>1122428882</t>
  </si>
  <si>
    <t>Poznámka k položce:
Označení stavby a omluvné tabule</t>
  </si>
  <si>
    <t>VRN4</t>
  </si>
  <si>
    <t>Inženýrská činnost</t>
  </si>
  <si>
    <t>111</t>
  </si>
  <si>
    <t>041903000</t>
  </si>
  <si>
    <t>Dozor jiné osoby</t>
  </si>
  <si>
    <t>1896238355</t>
  </si>
  <si>
    <t>Poznámka k položce:
Koordinace stavebních objektů</t>
  </si>
  <si>
    <t>99</t>
  </si>
  <si>
    <t>043103000</t>
  </si>
  <si>
    <t>Zkoušky bez rozlišení</t>
  </si>
  <si>
    <t>-206516217</t>
  </si>
  <si>
    <t xml:space="preserve">Poznámka k položce:
Provizorní podepření - pole 2 a 4
KAMEROVÁ PROHLÍDKA / KONTROLA KANALIZACE
- DN  400
1 x před stavbou
1 x po dokončení podepření
1 x kontrola po 1 roce
1 x po odstranění podepření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</si>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</sst>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6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1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37" fillId="0" borderId="0" xfId="0" applyFont="1" applyAlignment="1" applyProtection="1">
      <alignment vertical="center" wrapText="1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8" fillId="0" borderId="28" xfId="0" applyFont="1" applyBorder="1" applyAlignment="1" applyProtection="1">
      <alignment horizontal="center" vertical="center"/>
    </xf>
    <xf numFmtId="49" fontId="38" fillId="0" borderId="28" xfId="0" applyNumberFormat="1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center" vertical="center" wrapText="1"/>
    </xf>
    <xf numFmtId="167" fontId="38" fillId="0" borderId="28" xfId="0" applyNumberFormat="1" applyFont="1" applyBorder="1" applyAlignment="1" applyProtection="1">
      <alignment vertical="center"/>
    </xf>
    <xf numFmtId="4" fontId="38" fillId="3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</xf>
    <xf numFmtId="0" fontId="38" fillId="0" borderId="5" xfId="0" applyFont="1" applyBorder="1" applyAlignment="1">
      <alignment vertical="center"/>
    </xf>
    <xf numFmtId="0" fontId="38" fillId="3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9" fillId="0" borderId="29" xfId="0" applyFont="1" applyBorder="1" applyAlignment="1">
      <alignment vertical="center" wrapText="1"/>
      <protection locked="0"/>
    </xf>
    <xf numFmtId="0" fontId="39" fillId="0" borderId="30" xfId="0" applyFont="1" applyBorder="1" applyAlignment="1">
      <alignment vertical="center" wrapText="1"/>
      <protection locked="0"/>
    </xf>
    <xf numFmtId="0" fontId="39" fillId="0" borderId="31" xfId="0" applyFont="1" applyBorder="1" applyAlignment="1">
      <alignment vertical="center" wrapText="1"/>
      <protection locked="0"/>
    </xf>
    <xf numFmtId="0" fontId="39" fillId="0" borderId="32" xfId="0" applyFont="1" applyBorder="1" applyAlignment="1">
      <alignment horizontal="center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9" fillId="0" borderId="33" xfId="0" applyFont="1" applyBorder="1" applyAlignment="1">
      <alignment horizontal="center" vertical="center" wrapText="1"/>
      <protection locked="0"/>
    </xf>
    <xf numFmtId="0" fontId="39" fillId="0" borderId="32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horizontal="left" wrapText="1"/>
      <protection locked="0"/>
    </xf>
    <xf numFmtId="0" fontId="39" fillId="0" borderId="33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49" fontId="42" fillId="0" borderId="1" xfId="0" applyNumberFormat="1" applyFont="1" applyBorder="1" applyAlignment="1">
      <alignment horizontal="left" vertical="center" wrapText="1"/>
      <protection locked="0"/>
    </xf>
    <xf numFmtId="49" fontId="42" fillId="0" borderId="1" xfId="0" applyNumberFormat="1" applyFont="1" applyBorder="1" applyAlignment="1">
      <alignment vertical="center" wrapText="1"/>
      <protection locked="0"/>
    </xf>
    <xf numFmtId="0" fontId="39" fillId="0" borderId="35" xfId="0" applyFont="1" applyBorder="1" applyAlignment="1">
      <alignment vertical="center" wrapText="1"/>
      <protection locked="0"/>
    </xf>
    <xf numFmtId="0" fontId="43" fillId="0" borderId="34" xfId="0" applyFont="1" applyBorder="1" applyAlignment="1">
      <alignment vertical="center" wrapText="1"/>
      <protection locked="0"/>
    </xf>
    <xf numFmtId="0" fontId="39" fillId="0" borderId="36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top"/>
      <protection locked="0"/>
    </xf>
    <xf numFmtId="0" fontId="39" fillId="0" borderId="0" xfId="0" applyFont="1" applyAlignment="1">
      <alignment vertical="top"/>
      <protection locked="0"/>
    </xf>
    <xf numFmtId="0" fontId="39" fillId="0" borderId="29" xfId="0" applyFont="1" applyBorder="1" applyAlignment="1">
      <alignment horizontal="left" vertical="center"/>
      <protection locked="0"/>
    </xf>
    <xf numFmtId="0" fontId="39" fillId="0" borderId="30" xfId="0" applyFont="1" applyBorder="1" applyAlignment="1">
      <alignment horizontal="left" vertical="center"/>
      <protection locked="0"/>
    </xf>
    <xf numFmtId="0" fontId="39" fillId="0" borderId="31" xfId="0" applyFont="1" applyBorder="1" applyAlignment="1">
      <alignment horizontal="left" vertical="center"/>
      <protection locked="0"/>
    </xf>
    <xf numFmtId="0" fontId="39" fillId="0" borderId="32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39" fillId="0" borderId="33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4" fillId="0" borderId="0" xfId="0" applyFont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center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42" fillId="0" borderId="1" xfId="0" applyFont="1" applyBorder="1" applyAlignment="1">
      <alignment horizontal="center" vertical="center"/>
      <protection locked="0"/>
    </xf>
    <xf numFmtId="0" fontId="42" fillId="0" borderId="32" xfId="0" applyFont="1" applyBorder="1" applyAlignment="1">
      <alignment horizontal="left" vertical="center"/>
      <protection locked="0"/>
    </xf>
    <xf numFmtId="0" fontId="42" fillId="0" borderId="1" xfId="0" applyFont="1" applyFill="1" applyBorder="1" applyAlignment="1">
      <alignment horizontal="left" vertical="center"/>
      <protection locked="0"/>
    </xf>
    <xf numFmtId="0" fontId="42" fillId="0" borderId="1" xfId="0" applyFont="1" applyFill="1" applyBorder="1" applyAlignment="1">
      <alignment horizontal="center" vertical="center"/>
      <protection locked="0"/>
    </xf>
    <xf numFmtId="0" fontId="39" fillId="0" borderId="35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39" fillId="0" borderId="36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center" vertical="center" wrapText="1"/>
      <protection locked="0"/>
    </xf>
    <xf numFmtId="0" fontId="39" fillId="0" borderId="29" xfId="0" applyFont="1" applyBorder="1" applyAlignment="1">
      <alignment horizontal="left" vertical="center" wrapText="1"/>
      <protection locked="0"/>
    </xf>
    <xf numFmtId="0" fontId="39" fillId="0" borderId="30" xfId="0" applyFont="1" applyBorder="1" applyAlignment="1">
      <alignment horizontal="left" vertical="center" wrapText="1"/>
      <protection locked="0"/>
    </xf>
    <xf numFmtId="0" fontId="39" fillId="0" borderId="31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/>
      <protection locked="0"/>
    </xf>
    <xf numFmtId="0" fontId="42" fillId="0" borderId="35" xfId="0" applyFont="1" applyBorder="1" applyAlignment="1">
      <alignment horizontal="left" vertical="center" wrapText="1"/>
      <protection locked="0"/>
    </xf>
    <xf numFmtId="0" fontId="42" fillId="0" borderId="34" xfId="0" applyFont="1" applyBorder="1" applyAlignment="1">
      <alignment horizontal="left" vertical="center" wrapText="1"/>
      <protection locked="0"/>
    </xf>
    <xf numFmtId="0" fontId="42" fillId="0" borderId="36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top"/>
      <protection locked="0"/>
    </xf>
    <xf numFmtId="0" fontId="42" fillId="0" borderId="1" xfId="0" applyFont="1" applyBorder="1" applyAlignment="1">
      <alignment horizontal="center" vertical="top"/>
      <protection locked="0"/>
    </xf>
    <xf numFmtId="0" fontId="42" fillId="0" borderId="35" xfId="0" applyFont="1" applyBorder="1" applyAlignment="1">
      <alignment horizontal="left" vertical="center"/>
      <protection locked="0"/>
    </xf>
    <xf numFmtId="0" fontId="42" fillId="0" borderId="36" xfId="0" applyFont="1" applyBorder="1" applyAlignment="1">
      <alignment horizontal="left" vertical="center"/>
      <protection locked="0"/>
    </xf>
    <xf numFmtId="0" fontId="44" fillId="0" borderId="0" xfId="0" applyFont="1" applyAlignment="1">
      <alignment vertical="center"/>
      <protection locked="0"/>
    </xf>
    <xf numFmtId="0" fontId="41" fillId="0" borderId="1" xfId="0" applyFont="1" applyBorder="1" applyAlignment="1">
      <alignment vertical="center"/>
      <protection locked="0"/>
    </xf>
    <xf numFmtId="0" fontId="44" fillId="0" borderId="34" xfId="0" applyFont="1" applyBorder="1" applyAlignment="1">
      <alignment vertical="center"/>
      <protection locked="0"/>
    </xf>
    <xf numFmtId="0" fontId="41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2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1" fillId="0" borderId="34" xfId="0" applyFont="1" applyBorder="1" applyAlignment="1">
      <alignment horizontal="left"/>
      <protection locked="0"/>
    </xf>
    <xf numFmtId="0" fontId="44" fillId="0" borderId="34" xfId="0" applyFont="1" applyBorder="1" applyAlignment="1">
      <protection locked="0"/>
    </xf>
    <xf numFmtId="0" fontId="39" fillId="0" borderId="32" xfId="0" applyFont="1" applyBorder="1" applyAlignment="1">
      <alignment vertical="top"/>
      <protection locked="0"/>
    </xf>
    <xf numFmtId="0" fontId="39" fillId="0" borderId="33" xfId="0" applyFont="1" applyBorder="1" applyAlignment="1">
      <alignment vertical="top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9" fillId="0" borderId="1" xfId="0" applyFont="1" applyBorder="1" applyAlignment="1">
      <alignment horizontal="left" vertical="top"/>
      <protection locked="0"/>
    </xf>
    <xf numFmtId="0" fontId="39" fillId="0" borderId="35" xfId="0" applyFont="1" applyBorder="1" applyAlignment="1">
      <alignment vertical="top"/>
      <protection locked="0"/>
    </xf>
    <xf numFmtId="0" fontId="39" fillId="0" borderId="34" xfId="0" applyFont="1" applyBorder="1" applyAlignment="1">
      <alignment vertical="top"/>
      <protection locked="0"/>
    </xf>
    <xf numFmtId="0" fontId="39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ht="36.96" customHeight="1">
      <c r="AR2"/>
      <c r="BS2" s="23" t="s">
        <v>8</v>
      </c>
      <c r="BT2" s="23" t="s">
        <v>9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ht="36.96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ht="36.96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29</v>
      </c>
      <c r="AO10" s="28"/>
      <c r="AP10" s="28"/>
      <c r="AQ10" s="30"/>
      <c r="BE10" s="38"/>
      <c r="BS10" s="23" t="s">
        <v>8</v>
      </c>
    </row>
    <row r="11" ht="18.48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31</v>
      </c>
      <c r="AL11" s="28"/>
      <c r="AM11" s="28"/>
      <c r="AN11" s="34" t="s">
        <v>32</v>
      </c>
      <c r="AO11" s="28"/>
      <c r="AP11" s="28"/>
      <c r="AQ11" s="30"/>
      <c r="BE11" s="38"/>
      <c r="BS11" s="23" t="s">
        <v>8</v>
      </c>
    </row>
    <row r="12" ht="6.96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ht="14.4" customHeight="1">
      <c r="B13" s="27"/>
      <c r="C13" s="28"/>
      <c r="D13" s="39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34</v>
      </c>
      <c r="AO13" s="28"/>
      <c r="AP13" s="28"/>
      <c r="AQ13" s="30"/>
      <c r="BE13" s="38"/>
      <c r="BS13" s="23" t="s">
        <v>8</v>
      </c>
    </row>
    <row r="14">
      <c r="B14" s="27"/>
      <c r="C14" s="28"/>
      <c r="D14" s="28"/>
      <c r="E14" s="41" t="s">
        <v>34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31</v>
      </c>
      <c r="AL14" s="28"/>
      <c r="AM14" s="28"/>
      <c r="AN14" s="41" t="s">
        <v>34</v>
      </c>
      <c r="AO14" s="28"/>
      <c r="AP14" s="28"/>
      <c r="AQ14" s="30"/>
      <c r="BE14" s="38"/>
      <c r="BS14" s="23" t="s">
        <v>8</v>
      </c>
    </row>
    <row r="15" ht="6.96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ht="14.4" customHeight="1">
      <c r="B16" s="27"/>
      <c r="C16" s="28"/>
      <c r="D16" s="39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36</v>
      </c>
      <c r="AO16" s="28"/>
      <c r="AP16" s="28"/>
      <c r="AQ16" s="30"/>
      <c r="BE16" s="38"/>
      <c r="BS16" s="23" t="s">
        <v>6</v>
      </c>
    </row>
    <row r="17" ht="18.48" customHeight="1">
      <c r="B17" s="27"/>
      <c r="C17" s="28"/>
      <c r="D17" s="28"/>
      <c r="E17" s="34" t="s">
        <v>37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31</v>
      </c>
      <c r="AL17" s="28"/>
      <c r="AM17" s="28"/>
      <c r="AN17" s="34" t="s">
        <v>38</v>
      </c>
      <c r="AO17" s="28"/>
      <c r="AP17" s="28"/>
      <c r="AQ17" s="30"/>
      <c r="BE17" s="38"/>
      <c r="BS17" s="23" t="s">
        <v>39</v>
      </c>
    </row>
    <row r="18" ht="6.96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ht="14.4" customHeight="1">
      <c r="B19" s="27"/>
      <c r="C19" s="28"/>
      <c r="D19" s="39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ht="6.96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ht="6.96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="1" customFormat="1" ht="25.92" customHeight="1">
      <c r="B23" s="45"/>
      <c r="C23" s="46"/>
      <c r="D23" s="47" t="s">
        <v>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="1" customForma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42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43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44</v>
      </c>
      <c r="AL25" s="51"/>
      <c r="AM25" s="51"/>
      <c r="AN25" s="51"/>
      <c r="AO25" s="51"/>
      <c r="AP25" s="46"/>
      <c r="AQ25" s="50"/>
      <c r="BE25" s="38"/>
    </row>
    <row r="26" s="2" customFormat="1" ht="14.4" customHeight="1">
      <c r="B26" s="52"/>
      <c r="C26" s="53"/>
      <c r="D26" s="54" t="s">
        <v>45</v>
      </c>
      <c r="E26" s="53"/>
      <c r="F26" s="54" t="s">
        <v>46</v>
      </c>
      <c r="G26" s="53"/>
      <c r="H26" s="53"/>
      <c r="I26" s="53"/>
      <c r="J26" s="53"/>
      <c r="K26" s="53"/>
      <c r="L26" s="55">
        <v>0.20999999999999999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="2" customFormat="1" ht="14.4" customHeight="1">
      <c r="B27" s="52"/>
      <c r="C27" s="53"/>
      <c r="D27" s="53"/>
      <c r="E27" s="53"/>
      <c r="F27" s="54" t="s">
        <v>47</v>
      </c>
      <c r="G27" s="53"/>
      <c r="H27" s="53"/>
      <c r="I27" s="53"/>
      <c r="J27" s="53"/>
      <c r="K27" s="53"/>
      <c r="L27" s="55">
        <v>0.14999999999999999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hidden="1" s="2" customFormat="1" ht="14.4" customHeight="1">
      <c r="B28" s="52"/>
      <c r="C28" s="53"/>
      <c r="D28" s="53"/>
      <c r="E28" s="53"/>
      <c r="F28" s="54" t="s">
        <v>48</v>
      </c>
      <c r="G28" s="53"/>
      <c r="H28" s="53"/>
      <c r="I28" s="53"/>
      <c r="J28" s="53"/>
      <c r="K28" s="53"/>
      <c r="L28" s="55">
        <v>0.20999999999999999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hidden="1" s="2" customFormat="1" ht="14.4" customHeight="1">
      <c r="B29" s="52"/>
      <c r="C29" s="53"/>
      <c r="D29" s="53"/>
      <c r="E29" s="53"/>
      <c r="F29" s="54" t="s">
        <v>49</v>
      </c>
      <c r="G29" s="53"/>
      <c r="H29" s="53"/>
      <c r="I29" s="53"/>
      <c r="J29" s="53"/>
      <c r="K29" s="53"/>
      <c r="L29" s="55">
        <v>0.14999999999999999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hidden="1" s="2" customFormat="1" ht="14.4" customHeight="1">
      <c r="B30" s="52"/>
      <c r="C30" s="53"/>
      <c r="D30" s="53"/>
      <c r="E30" s="53"/>
      <c r="F30" s="54" t="s">
        <v>50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="1" customFormat="1" ht="25.92" customHeight="1">
      <c r="B32" s="45"/>
      <c r="C32" s="58"/>
      <c r="D32" s="59" t="s">
        <v>51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52</v>
      </c>
      <c r="U32" s="60"/>
      <c r="V32" s="60"/>
      <c r="W32" s="60"/>
      <c r="X32" s="62" t="s">
        <v>53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="1" customFormat="1" ht="6.96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="1" customFormat="1" ht="6.96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="1" customFormat="1" ht="6.96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="1" customFormat="1" ht="36.96" customHeight="1">
      <c r="B39" s="45"/>
      <c r="C39" s="72" t="s">
        <v>54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="1" customFormat="1" ht="6.96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1835901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="4" customFormat="1" ht="36.96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Provizorní zajištění mostu X-022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="1" customFormat="1" ht="6.96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="1" customFormat="1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Praha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 "","",AN8)</f>
        <v>21. 11. 2018</v>
      </c>
      <c r="AN44" s="84"/>
      <c r="AO44" s="73"/>
      <c r="AP44" s="73"/>
      <c r="AQ44" s="73"/>
      <c r="AR44" s="71"/>
    </row>
    <row r="45" s="1" customFormat="1" ht="6.96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="1" customFormat="1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 "","",E11)</f>
        <v>Technická správa komunikací hl. m. Prahy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35</v>
      </c>
      <c r="AJ46" s="73"/>
      <c r="AK46" s="73"/>
      <c r="AL46" s="73"/>
      <c r="AM46" s="76" t="str">
        <f>IF(E17="","",E17)</f>
        <v>Pontex, spol. s r.o.</v>
      </c>
      <c r="AN46" s="76"/>
      <c r="AO46" s="76"/>
      <c r="AP46" s="76"/>
      <c r="AQ46" s="73"/>
      <c r="AR46" s="71"/>
      <c r="AS46" s="85" t="s">
        <v>55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="1" customFormat="1">
      <c r="B47" s="45"/>
      <c r="C47" s="75" t="s">
        <v>33</v>
      </c>
      <c r="D47" s="73"/>
      <c r="E47" s="73"/>
      <c r="F47" s="73"/>
      <c r="G47" s="73"/>
      <c r="H47" s="73"/>
      <c r="I47" s="73"/>
      <c r="J47" s="73"/>
      <c r="K47" s="73"/>
      <c r="L47" s="76" t="str">
        <f>IF(E14= 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="1" customFormat="1" ht="29.28" customHeight="1">
      <c r="B49" s="45"/>
      <c r="C49" s="95" t="s">
        <v>56</v>
      </c>
      <c r="D49" s="96"/>
      <c r="E49" s="96"/>
      <c r="F49" s="96"/>
      <c r="G49" s="96"/>
      <c r="H49" s="97"/>
      <c r="I49" s="98" t="s">
        <v>57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58</v>
      </c>
      <c r="AH49" s="96"/>
      <c r="AI49" s="96"/>
      <c r="AJ49" s="96"/>
      <c r="AK49" s="96"/>
      <c r="AL49" s="96"/>
      <c r="AM49" s="96"/>
      <c r="AN49" s="98" t="s">
        <v>59</v>
      </c>
      <c r="AO49" s="96"/>
      <c r="AP49" s="96"/>
      <c r="AQ49" s="100" t="s">
        <v>60</v>
      </c>
      <c r="AR49" s="71"/>
      <c r="AS49" s="101" t="s">
        <v>61</v>
      </c>
      <c r="AT49" s="102" t="s">
        <v>62</v>
      </c>
      <c r="AU49" s="102" t="s">
        <v>63</v>
      </c>
      <c r="AV49" s="102" t="s">
        <v>64</v>
      </c>
      <c r="AW49" s="102" t="s">
        <v>65</v>
      </c>
      <c r="AX49" s="102" t="s">
        <v>66</v>
      </c>
      <c r="AY49" s="102" t="s">
        <v>67</v>
      </c>
      <c r="AZ49" s="102" t="s">
        <v>68</v>
      </c>
      <c r="BA49" s="102" t="s">
        <v>69</v>
      </c>
      <c r="BB49" s="102" t="s">
        <v>70</v>
      </c>
      <c r="BC49" s="102" t="s">
        <v>71</v>
      </c>
      <c r="BD49" s="103" t="s">
        <v>72</v>
      </c>
    </row>
    <row r="50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="4" customFormat="1" ht="32.4" customHeight="1">
      <c r="B51" s="78"/>
      <c r="C51" s="107" t="s">
        <v>73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ROUND(AG52,2)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ROUND(AS52,2)</f>
        <v>0</v>
      </c>
      <c r="AT51" s="113">
        <f>ROUND(SUM(AV51:AW51),2)</f>
        <v>0</v>
      </c>
      <c r="AU51" s="114">
        <f>ROUND(AU52,5)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ROUND(AZ52,2)</f>
        <v>0</v>
      </c>
      <c r="BA51" s="113">
        <f>ROUND(BA52,2)</f>
        <v>0</v>
      </c>
      <c r="BB51" s="113">
        <f>ROUND(BB52,2)</f>
        <v>0</v>
      </c>
      <c r="BC51" s="113">
        <f>ROUND(BC52,2)</f>
        <v>0</v>
      </c>
      <c r="BD51" s="115">
        <f>ROUND(BD52,2)</f>
        <v>0</v>
      </c>
      <c r="BS51" s="116" t="s">
        <v>74</v>
      </c>
      <c r="BT51" s="116" t="s">
        <v>75</v>
      </c>
      <c r="BU51" s="117" t="s">
        <v>76</v>
      </c>
      <c r="BV51" s="116" t="s">
        <v>77</v>
      </c>
      <c r="BW51" s="116" t="s">
        <v>7</v>
      </c>
      <c r="BX51" s="116" t="s">
        <v>78</v>
      </c>
      <c r="CL51" s="116" t="s">
        <v>21</v>
      </c>
    </row>
    <row r="52" s="5" customFormat="1" ht="16.5" customHeight="1">
      <c r="A52" s="118" t="s">
        <v>79</v>
      </c>
      <c r="B52" s="119"/>
      <c r="C52" s="120"/>
      <c r="D52" s="121" t="s">
        <v>80</v>
      </c>
      <c r="E52" s="121"/>
      <c r="F52" s="121"/>
      <c r="G52" s="121"/>
      <c r="H52" s="121"/>
      <c r="I52" s="122"/>
      <c r="J52" s="121" t="s">
        <v>81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'X-022 - SPHM - U metra (v...'!J27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82</v>
      </c>
      <c r="AR52" s="125"/>
      <c r="AS52" s="126">
        <v>0</v>
      </c>
      <c r="AT52" s="127">
        <f>ROUND(SUM(AV52:AW52),2)</f>
        <v>0</v>
      </c>
      <c r="AU52" s="128">
        <f>'X-022 - SPHM - U metra (v...'!P94</f>
        <v>0</v>
      </c>
      <c r="AV52" s="127">
        <f>'X-022 - SPHM - U metra (v...'!J30</f>
        <v>0</v>
      </c>
      <c r="AW52" s="127">
        <f>'X-022 - SPHM - U metra (v...'!J31</f>
        <v>0</v>
      </c>
      <c r="AX52" s="127">
        <f>'X-022 - SPHM - U metra (v...'!J32</f>
        <v>0</v>
      </c>
      <c r="AY52" s="127">
        <f>'X-022 - SPHM - U metra (v...'!J33</f>
        <v>0</v>
      </c>
      <c r="AZ52" s="127">
        <f>'X-022 - SPHM - U metra (v...'!F30</f>
        <v>0</v>
      </c>
      <c r="BA52" s="127">
        <f>'X-022 - SPHM - U metra (v...'!F31</f>
        <v>0</v>
      </c>
      <c r="BB52" s="127">
        <f>'X-022 - SPHM - U metra (v...'!F32</f>
        <v>0</v>
      </c>
      <c r="BC52" s="127">
        <f>'X-022 - SPHM - U metra (v...'!F33</f>
        <v>0</v>
      </c>
      <c r="BD52" s="129">
        <f>'X-022 - SPHM - U metra (v...'!F34</f>
        <v>0</v>
      </c>
      <c r="BT52" s="130" t="s">
        <v>83</v>
      </c>
      <c r="BV52" s="130" t="s">
        <v>77</v>
      </c>
      <c r="BW52" s="130" t="s">
        <v>84</v>
      </c>
      <c r="BX52" s="130" t="s">
        <v>7</v>
      </c>
      <c r="CL52" s="130" t="s">
        <v>21</v>
      </c>
      <c r="CM52" s="130" t="s">
        <v>85</v>
      </c>
    </row>
    <row r="53" s="1" customFormat="1" ht="30" customHeight="1">
      <c r="B53" s="45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1"/>
    </row>
    <row r="54" s="1" customFormat="1" ht="6.96" customHeight="1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71"/>
    </row>
  </sheetData>
  <sheetProtection sheet="1" formatColumns="0" formatRows="0" objects="1" scenarios="1" spinCount="100000" saltValue="Qq/4XMhhK51Z05cgKVckX8IImjMI2LrvdofII0R2SbxVdyWFvrrASSW1+X8IqF+RzLZibrW59myGab4rmsPPhA==" hashValue="2zlMkksF0FWtOGwD/hcvjYf1REYdC8EYcGUX9YRUmQUdSA9xCtEoAorxA+iKGvAXW96pj5R+WeOnjkEWEM7wLQ==" algorithmName="SHA-512" password="CC35"/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2:AP52"/>
    <mergeCell ref="W29:AE29"/>
    <mergeCell ref="AK29:AO29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</mergeCells>
  <hyperlinks>
    <hyperlink ref="K1:S1" location="C2" display="1) Rekapitulace stavby"/>
    <hyperlink ref="W1:AI1" location="C51" display="2) Rekapitulace objektů stavby a soupisů prací"/>
    <hyperlink ref="A52" location="'X-022 - SPHM - U metra (v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1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2"/>
      <c r="C1" s="132"/>
      <c r="D1" s="133" t="s">
        <v>1</v>
      </c>
      <c r="E1" s="132"/>
      <c r="F1" s="134" t="s">
        <v>86</v>
      </c>
      <c r="G1" s="134" t="s">
        <v>87</v>
      </c>
      <c r="H1" s="134"/>
      <c r="I1" s="135"/>
      <c r="J1" s="134" t="s">
        <v>88</v>
      </c>
      <c r="K1" s="133" t="s">
        <v>89</v>
      </c>
      <c r="L1" s="134" t="s">
        <v>90</v>
      </c>
      <c r="M1" s="134"/>
      <c r="N1" s="134"/>
      <c r="O1" s="134"/>
      <c r="P1" s="134"/>
      <c r="Q1" s="134"/>
      <c r="R1" s="134"/>
      <c r="S1" s="134"/>
      <c r="T1" s="13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84</v>
      </c>
    </row>
    <row r="3" ht="6.96" customHeight="1">
      <c r="B3" s="24"/>
      <c r="C3" s="25"/>
      <c r="D3" s="25"/>
      <c r="E3" s="25"/>
      <c r="F3" s="25"/>
      <c r="G3" s="25"/>
      <c r="H3" s="25"/>
      <c r="I3" s="136"/>
      <c r="J3" s="25"/>
      <c r="K3" s="26"/>
      <c r="AT3" s="23" t="s">
        <v>85</v>
      </c>
    </row>
    <row r="4" ht="36.96" customHeight="1">
      <c r="B4" s="27"/>
      <c r="C4" s="28"/>
      <c r="D4" s="29" t="s">
        <v>91</v>
      </c>
      <c r="E4" s="28"/>
      <c r="F4" s="28"/>
      <c r="G4" s="28"/>
      <c r="H4" s="28"/>
      <c r="I4" s="137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37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37"/>
      <c r="J6" s="28"/>
      <c r="K6" s="30"/>
    </row>
    <row r="7" ht="16.5" customHeight="1">
      <c r="B7" s="27"/>
      <c r="C7" s="28"/>
      <c r="D7" s="28"/>
      <c r="E7" s="138" t="str">
        <f>'Rekapitulace stavby'!K6</f>
        <v>Provizorní zajištění mostu X-022</v>
      </c>
      <c r="F7" s="39"/>
      <c r="G7" s="39"/>
      <c r="H7" s="39"/>
      <c r="I7" s="137"/>
      <c r="J7" s="28"/>
      <c r="K7" s="30"/>
    </row>
    <row r="8" s="1" customFormat="1">
      <c r="B8" s="45"/>
      <c r="C8" s="46"/>
      <c r="D8" s="39" t="s">
        <v>92</v>
      </c>
      <c r="E8" s="46"/>
      <c r="F8" s="46"/>
      <c r="G8" s="46"/>
      <c r="H8" s="46"/>
      <c r="I8" s="139"/>
      <c r="J8" s="46"/>
      <c r="K8" s="50"/>
    </row>
    <row r="9" s="1" customFormat="1" ht="36.96" customHeight="1">
      <c r="B9" s="45"/>
      <c r="C9" s="46"/>
      <c r="D9" s="46"/>
      <c r="E9" s="140" t="s">
        <v>93</v>
      </c>
      <c r="F9" s="46"/>
      <c r="G9" s="46"/>
      <c r="H9" s="46"/>
      <c r="I9" s="139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39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1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1" t="s">
        <v>25</v>
      </c>
      <c r="J12" s="142" t="str">
        <f>'Rekapitulace stavby'!AN8</f>
        <v>21. 11. 2018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39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1" t="s">
        <v>28</v>
      </c>
      <c r="J14" s="34" t="s">
        <v>29</v>
      </c>
      <c r="K14" s="50"/>
    </row>
    <row r="15" s="1" customFormat="1" ht="18" customHeight="1">
      <c r="B15" s="45"/>
      <c r="C15" s="46"/>
      <c r="D15" s="46"/>
      <c r="E15" s="34" t="s">
        <v>30</v>
      </c>
      <c r="F15" s="46"/>
      <c r="G15" s="46"/>
      <c r="H15" s="46"/>
      <c r="I15" s="141" t="s">
        <v>31</v>
      </c>
      <c r="J15" s="34" t="s">
        <v>32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39"/>
      <c r="J16" s="46"/>
      <c r="K16" s="50"/>
    </row>
    <row r="17" s="1" customFormat="1" ht="14.4" customHeight="1">
      <c r="B17" s="45"/>
      <c r="C17" s="46"/>
      <c r="D17" s="39" t="s">
        <v>33</v>
      </c>
      <c r="E17" s="46"/>
      <c r="F17" s="46"/>
      <c r="G17" s="46"/>
      <c r="H17" s="46"/>
      <c r="I17" s="141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1" t="s">
        <v>31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39"/>
      <c r="J19" s="46"/>
      <c r="K19" s="50"/>
    </row>
    <row r="20" s="1" customFormat="1" ht="14.4" customHeight="1">
      <c r="B20" s="45"/>
      <c r="C20" s="46"/>
      <c r="D20" s="39" t="s">
        <v>35</v>
      </c>
      <c r="E20" s="46"/>
      <c r="F20" s="46"/>
      <c r="G20" s="46"/>
      <c r="H20" s="46"/>
      <c r="I20" s="141" t="s">
        <v>28</v>
      </c>
      <c r="J20" s="34" t="s">
        <v>36</v>
      </c>
      <c r="K20" s="50"/>
    </row>
    <row r="21" s="1" customFormat="1" ht="18" customHeight="1">
      <c r="B21" s="45"/>
      <c r="C21" s="46"/>
      <c r="D21" s="46"/>
      <c r="E21" s="34" t="s">
        <v>37</v>
      </c>
      <c r="F21" s="46"/>
      <c r="G21" s="46"/>
      <c r="H21" s="46"/>
      <c r="I21" s="141" t="s">
        <v>31</v>
      </c>
      <c r="J21" s="34" t="s">
        <v>38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39"/>
      <c r="J22" s="46"/>
      <c r="K22" s="50"/>
    </row>
    <row r="23" s="1" customFormat="1" ht="14.4" customHeight="1">
      <c r="B23" s="45"/>
      <c r="C23" s="46"/>
      <c r="D23" s="39" t="s">
        <v>40</v>
      </c>
      <c r="E23" s="46"/>
      <c r="F23" s="46"/>
      <c r="G23" s="46"/>
      <c r="H23" s="46"/>
      <c r="I23" s="139"/>
      <c r="J23" s="46"/>
      <c r="K23" s="50"/>
    </row>
    <row r="24" s="6" customFormat="1" ht="16.5" customHeight="1">
      <c r="B24" s="143"/>
      <c r="C24" s="144"/>
      <c r="D24" s="144"/>
      <c r="E24" s="43" t="s">
        <v>21</v>
      </c>
      <c r="F24" s="43"/>
      <c r="G24" s="43"/>
      <c r="H24" s="43"/>
      <c r="I24" s="145"/>
      <c r="J24" s="144"/>
      <c r="K24" s="146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39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47"/>
      <c r="J26" s="105"/>
      <c r="K26" s="148"/>
    </row>
    <row r="27" s="1" customFormat="1" ht="25.44" customHeight="1">
      <c r="B27" s="45"/>
      <c r="C27" s="46"/>
      <c r="D27" s="149" t="s">
        <v>41</v>
      </c>
      <c r="E27" s="46"/>
      <c r="F27" s="46"/>
      <c r="G27" s="46"/>
      <c r="H27" s="46"/>
      <c r="I27" s="139"/>
      <c r="J27" s="150">
        <f>ROUND(J94,2)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47"/>
      <c r="J28" s="105"/>
      <c r="K28" s="148"/>
    </row>
    <row r="29" s="1" customFormat="1" ht="14.4" customHeight="1">
      <c r="B29" s="45"/>
      <c r="C29" s="46"/>
      <c r="D29" s="46"/>
      <c r="E29" s="46"/>
      <c r="F29" s="51" t="s">
        <v>43</v>
      </c>
      <c r="G29" s="46"/>
      <c r="H29" s="46"/>
      <c r="I29" s="151" t="s">
        <v>42</v>
      </c>
      <c r="J29" s="51" t="s">
        <v>44</v>
      </c>
      <c r="K29" s="50"/>
    </row>
    <row r="30" s="1" customFormat="1" ht="14.4" customHeight="1">
      <c r="B30" s="45"/>
      <c r="C30" s="46"/>
      <c r="D30" s="54" t="s">
        <v>45</v>
      </c>
      <c r="E30" s="54" t="s">
        <v>46</v>
      </c>
      <c r="F30" s="152">
        <f>ROUND(SUM(BE94:BE671), 2)</f>
        <v>0</v>
      </c>
      <c r="G30" s="46"/>
      <c r="H30" s="46"/>
      <c r="I30" s="153">
        <v>0.20999999999999999</v>
      </c>
      <c r="J30" s="152">
        <f>ROUND(ROUND((SUM(BE94:BE671)), 2)*I30, 2)</f>
        <v>0</v>
      </c>
      <c r="K30" s="50"/>
    </row>
    <row r="31" s="1" customFormat="1" ht="14.4" customHeight="1">
      <c r="B31" s="45"/>
      <c r="C31" s="46"/>
      <c r="D31" s="46"/>
      <c r="E31" s="54" t="s">
        <v>47</v>
      </c>
      <c r="F31" s="152">
        <f>ROUND(SUM(BF94:BF671), 2)</f>
        <v>0</v>
      </c>
      <c r="G31" s="46"/>
      <c r="H31" s="46"/>
      <c r="I31" s="153">
        <v>0.14999999999999999</v>
      </c>
      <c r="J31" s="152">
        <f>ROUND(ROUND((SUM(BF94:BF671)),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48</v>
      </c>
      <c r="F32" s="152">
        <f>ROUND(SUM(BG94:BG671), 2)</f>
        <v>0</v>
      </c>
      <c r="G32" s="46"/>
      <c r="H32" s="46"/>
      <c r="I32" s="153">
        <v>0.20999999999999999</v>
      </c>
      <c r="J32" s="152">
        <v>0</v>
      </c>
      <c r="K32" s="50"/>
    </row>
    <row r="33" hidden="1" s="1" customFormat="1" ht="14.4" customHeight="1">
      <c r="B33" s="45"/>
      <c r="C33" s="46"/>
      <c r="D33" s="46"/>
      <c r="E33" s="54" t="s">
        <v>49</v>
      </c>
      <c r="F33" s="152">
        <f>ROUND(SUM(BH94:BH671), 2)</f>
        <v>0</v>
      </c>
      <c r="G33" s="46"/>
      <c r="H33" s="46"/>
      <c r="I33" s="153">
        <v>0.14999999999999999</v>
      </c>
      <c r="J33" s="152">
        <v>0</v>
      </c>
      <c r="K33" s="50"/>
    </row>
    <row r="34" hidden="1" s="1" customFormat="1" ht="14.4" customHeight="1">
      <c r="B34" s="45"/>
      <c r="C34" s="46"/>
      <c r="D34" s="46"/>
      <c r="E34" s="54" t="s">
        <v>50</v>
      </c>
      <c r="F34" s="152">
        <f>ROUND(SUM(BI94:BI671), 2)</f>
        <v>0</v>
      </c>
      <c r="G34" s="46"/>
      <c r="H34" s="46"/>
      <c r="I34" s="153">
        <v>0</v>
      </c>
      <c r="J34" s="152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39"/>
      <c r="J35" s="46"/>
      <c r="K35" s="50"/>
    </row>
    <row r="36" s="1" customFormat="1" ht="25.44" customHeight="1">
      <c r="B36" s="45"/>
      <c r="C36" s="154"/>
      <c r="D36" s="155" t="s">
        <v>51</v>
      </c>
      <c r="E36" s="97"/>
      <c r="F36" s="97"/>
      <c r="G36" s="156" t="s">
        <v>52</v>
      </c>
      <c r="H36" s="157" t="s">
        <v>53</v>
      </c>
      <c r="I36" s="158"/>
      <c r="J36" s="159">
        <f>SUM(J27:J34)</f>
        <v>0</v>
      </c>
      <c r="K36" s="160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1"/>
      <c r="J37" s="67"/>
      <c r="K37" s="68"/>
    </row>
    <row r="41" s="1" customFormat="1" ht="6.96" customHeight="1">
      <c r="B41" s="162"/>
      <c r="C41" s="163"/>
      <c r="D41" s="163"/>
      <c r="E41" s="163"/>
      <c r="F41" s="163"/>
      <c r="G41" s="163"/>
      <c r="H41" s="163"/>
      <c r="I41" s="164"/>
      <c r="J41" s="163"/>
      <c r="K41" s="165"/>
    </row>
    <row r="42" s="1" customFormat="1" ht="36.96" customHeight="1">
      <c r="B42" s="45"/>
      <c r="C42" s="29" t="s">
        <v>94</v>
      </c>
      <c r="D42" s="46"/>
      <c r="E42" s="46"/>
      <c r="F42" s="46"/>
      <c r="G42" s="46"/>
      <c r="H42" s="46"/>
      <c r="I42" s="139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39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39"/>
      <c r="J44" s="46"/>
      <c r="K44" s="50"/>
    </row>
    <row r="45" s="1" customFormat="1" ht="16.5" customHeight="1">
      <c r="B45" s="45"/>
      <c r="C45" s="46"/>
      <c r="D45" s="46"/>
      <c r="E45" s="138" t="str">
        <f>E7</f>
        <v>Provizorní zajištění mostu X-022</v>
      </c>
      <c r="F45" s="39"/>
      <c r="G45" s="39"/>
      <c r="H45" s="39"/>
      <c r="I45" s="139"/>
      <c r="J45" s="46"/>
      <c r="K45" s="50"/>
    </row>
    <row r="46" s="1" customFormat="1" ht="14.4" customHeight="1">
      <c r="B46" s="45"/>
      <c r="C46" s="39" t="s">
        <v>92</v>
      </c>
      <c r="D46" s="46"/>
      <c r="E46" s="46"/>
      <c r="F46" s="46"/>
      <c r="G46" s="46"/>
      <c r="H46" s="46"/>
      <c r="I46" s="139"/>
      <c r="J46" s="46"/>
      <c r="K46" s="50"/>
    </row>
    <row r="47" s="1" customFormat="1" ht="17.25" customHeight="1">
      <c r="B47" s="45"/>
      <c r="C47" s="46"/>
      <c r="D47" s="46"/>
      <c r="E47" s="140" t="str">
        <f>E9</f>
        <v>X-022 - SPHM - U metra (východ)</v>
      </c>
      <c r="F47" s="46"/>
      <c r="G47" s="46"/>
      <c r="H47" s="46"/>
      <c r="I47" s="139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39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>Praha</v>
      </c>
      <c r="G49" s="46"/>
      <c r="H49" s="46"/>
      <c r="I49" s="141" t="s">
        <v>25</v>
      </c>
      <c r="J49" s="142" t="str">
        <f>IF(J12="","",J12)</f>
        <v>21. 11. 2018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39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>Technická správa komunikací hl. m. Prahy</v>
      </c>
      <c r="G51" s="46"/>
      <c r="H51" s="46"/>
      <c r="I51" s="141" t="s">
        <v>35</v>
      </c>
      <c r="J51" s="43" t="str">
        <f>E21</f>
        <v>Pontex, spol. s r.o.</v>
      </c>
      <c r="K51" s="50"/>
    </row>
    <row r="52" s="1" customFormat="1" ht="14.4" customHeight="1">
      <c r="B52" s="45"/>
      <c r="C52" s="39" t="s">
        <v>33</v>
      </c>
      <c r="D52" s="46"/>
      <c r="E52" s="46"/>
      <c r="F52" s="34" t="str">
        <f>IF(E18="","",E18)</f>
        <v/>
      </c>
      <c r="G52" s="46"/>
      <c r="H52" s="46"/>
      <c r="I52" s="139"/>
      <c r="J52" s="166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39"/>
      <c r="J53" s="46"/>
      <c r="K53" s="50"/>
    </row>
    <row r="54" s="1" customFormat="1" ht="29.28" customHeight="1">
      <c r="B54" s="45"/>
      <c r="C54" s="167" t="s">
        <v>95</v>
      </c>
      <c r="D54" s="154"/>
      <c r="E54" s="154"/>
      <c r="F54" s="154"/>
      <c r="G54" s="154"/>
      <c r="H54" s="154"/>
      <c r="I54" s="168"/>
      <c r="J54" s="169" t="s">
        <v>96</v>
      </c>
      <c r="K54" s="170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39"/>
      <c r="J55" s="46"/>
      <c r="K55" s="50"/>
    </row>
    <row r="56" s="1" customFormat="1" ht="29.28" customHeight="1">
      <c r="B56" s="45"/>
      <c r="C56" s="171" t="s">
        <v>97</v>
      </c>
      <c r="D56" s="46"/>
      <c r="E56" s="46"/>
      <c r="F56" s="46"/>
      <c r="G56" s="46"/>
      <c r="H56" s="46"/>
      <c r="I56" s="139"/>
      <c r="J56" s="150">
        <f>J94</f>
        <v>0</v>
      </c>
      <c r="K56" s="50"/>
      <c r="AU56" s="23" t="s">
        <v>98</v>
      </c>
    </row>
    <row r="57" s="7" customFormat="1" ht="24.96" customHeight="1">
      <c r="B57" s="172"/>
      <c r="C57" s="173"/>
      <c r="D57" s="174" t="s">
        <v>99</v>
      </c>
      <c r="E57" s="175"/>
      <c r="F57" s="175"/>
      <c r="G57" s="175"/>
      <c r="H57" s="175"/>
      <c r="I57" s="176"/>
      <c r="J57" s="177">
        <f>J95</f>
        <v>0</v>
      </c>
      <c r="K57" s="178"/>
    </row>
    <row r="58" s="8" customFormat="1" ht="19.92" customHeight="1">
      <c r="B58" s="179"/>
      <c r="C58" s="180"/>
      <c r="D58" s="181" t="s">
        <v>100</v>
      </c>
      <c r="E58" s="182"/>
      <c r="F58" s="182"/>
      <c r="G58" s="182"/>
      <c r="H58" s="182"/>
      <c r="I58" s="183"/>
      <c r="J58" s="184">
        <f>J96</f>
        <v>0</v>
      </c>
      <c r="K58" s="185"/>
    </row>
    <row r="59" s="8" customFormat="1" ht="19.92" customHeight="1">
      <c r="B59" s="179"/>
      <c r="C59" s="180"/>
      <c r="D59" s="181" t="s">
        <v>101</v>
      </c>
      <c r="E59" s="182"/>
      <c r="F59" s="182"/>
      <c r="G59" s="182"/>
      <c r="H59" s="182"/>
      <c r="I59" s="183"/>
      <c r="J59" s="184">
        <f>J141</f>
        <v>0</v>
      </c>
      <c r="K59" s="185"/>
    </row>
    <row r="60" s="8" customFormat="1" ht="19.92" customHeight="1">
      <c r="B60" s="179"/>
      <c r="C60" s="180"/>
      <c r="D60" s="181" t="s">
        <v>102</v>
      </c>
      <c r="E60" s="182"/>
      <c r="F60" s="182"/>
      <c r="G60" s="182"/>
      <c r="H60" s="182"/>
      <c r="I60" s="183"/>
      <c r="J60" s="184">
        <f>J228</f>
        <v>0</v>
      </c>
      <c r="K60" s="185"/>
    </row>
    <row r="61" s="8" customFormat="1" ht="19.92" customHeight="1">
      <c r="B61" s="179"/>
      <c r="C61" s="180"/>
      <c r="D61" s="181" t="s">
        <v>103</v>
      </c>
      <c r="E61" s="182"/>
      <c r="F61" s="182"/>
      <c r="G61" s="182"/>
      <c r="H61" s="182"/>
      <c r="I61" s="183"/>
      <c r="J61" s="184">
        <f>J280</f>
        <v>0</v>
      </c>
      <c r="K61" s="185"/>
    </row>
    <row r="62" s="8" customFormat="1" ht="19.92" customHeight="1">
      <c r="B62" s="179"/>
      <c r="C62" s="180"/>
      <c r="D62" s="181" t="s">
        <v>104</v>
      </c>
      <c r="E62" s="182"/>
      <c r="F62" s="182"/>
      <c r="G62" s="182"/>
      <c r="H62" s="182"/>
      <c r="I62" s="183"/>
      <c r="J62" s="184">
        <f>J311</f>
        <v>0</v>
      </c>
      <c r="K62" s="185"/>
    </row>
    <row r="63" s="8" customFormat="1" ht="19.92" customHeight="1">
      <c r="B63" s="179"/>
      <c r="C63" s="180"/>
      <c r="D63" s="181" t="s">
        <v>105</v>
      </c>
      <c r="E63" s="182"/>
      <c r="F63" s="182"/>
      <c r="G63" s="182"/>
      <c r="H63" s="182"/>
      <c r="I63" s="183"/>
      <c r="J63" s="184">
        <f>J331</f>
        <v>0</v>
      </c>
      <c r="K63" s="185"/>
    </row>
    <row r="64" s="8" customFormat="1" ht="19.92" customHeight="1">
      <c r="B64" s="179"/>
      <c r="C64" s="180"/>
      <c r="D64" s="181" t="s">
        <v>106</v>
      </c>
      <c r="E64" s="182"/>
      <c r="F64" s="182"/>
      <c r="G64" s="182"/>
      <c r="H64" s="182"/>
      <c r="I64" s="183"/>
      <c r="J64" s="184">
        <f>J402</f>
        <v>0</v>
      </c>
      <c r="K64" s="185"/>
    </row>
    <row r="65" s="8" customFormat="1" ht="19.92" customHeight="1">
      <c r="B65" s="179"/>
      <c r="C65" s="180"/>
      <c r="D65" s="181" t="s">
        <v>107</v>
      </c>
      <c r="E65" s="182"/>
      <c r="F65" s="182"/>
      <c r="G65" s="182"/>
      <c r="H65" s="182"/>
      <c r="I65" s="183"/>
      <c r="J65" s="184">
        <f>J502</f>
        <v>0</v>
      </c>
      <c r="K65" s="185"/>
    </row>
    <row r="66" s="7" customFormat="1" ht="24.96" customHeight="1">
      <c r="B66" s="172"/>
      <c r="C66" s="173"/>
      <c r="D66" s="174" t="s">
        <v>108</v>
      </c>
      <c r="E66" s="175"/>
      <c r="F66" s="175"/>
      <c r="G66" s="175"/>
      <c r="H66" s="175"/>
      <c r="I66" s="176"/>
      <c r="J66" s="177">
        <f>J535</f>
        <v>0</v>
      </c>
      <c r="K66" s="178"/>
    </row>
    <row r="67" s="8" customFormat="1" ht="19.92" customHeight="1">
      <c r="B67" s="179"/>
      <c r="C67" s="180"/>
      <c r="D67" s="181" t="s">
        <v>109</v>
      </c>
      <c r="E67" s="182"/>
      <c r="F67" s="182"/>
      <c r="G67" s="182"/>
      <c r="H67" s="182"/>
      <c r="I67" s="183"/>
      <c r="J67" s="184">
        <f>J536</f>
        <v>0</v>
      </c>
      <c r="K67" s="185"/>
    </row>
    <row r="68" s="7" customFormat="1" ht="24.96" customHeight="1">
      <c r="B68" s="172"/>
      <c r="C68" s="173"/>
      <c r="D68" s="174" t="s">
        <v>110</v>
      </c>
      <c r="E68" s="175"/>
      <c r="F68" s="175"/>
      <c r="G68" s="175"/>
      <c r="H68" s="175"/>
      <c r="I68" s="176"/>
      <c r="J68" s="177">
        <f>J543</f>
        <v>0</v>
      </c>
      <c r="K68" s="178"/>
    </row>
    <row r="69" s="8" customFormat="1" ht="19.92" customHeight="1">
      <c r="B69" s="179"/>
      <c r="C69" s="180"/>
      <c r="D69" s="181" t="s">
        <v>111</v>
      </c>
      <c r="E69" s="182"/>
      <c r="F69" s="182"/>
      <c r="G69" s="182"/>
      <c r="H69" s="182"/>
      <c r="I69" s="183"/>
      <c r="J69" s="184">
        <f>J544</f>
        <v>0</v>
      </c>
      <c r="K69" s="185"/>
    </row>
    <row r="70" s="8" customFormat="1" ht="19.92" customHeight="1">
      <c r="B70" s="179"/>
      <c r="C70" s="180"/>
      <c r="D70" s="181" t="s">
        <v>112</v>
      </c>
      <c r="E70" s="182"/>
      <c r="F70" s="182"/>
      <c r="G70" s="182"/>
      <c r="H70" s="182"/>
      <c r="I70" s="183"/>
      <c r="J70" s="184">
        <f>J593</f>
        <v>0</v>
      </c>
      <c r="K70" s="185"/>
    </row>
    <row r="71" s="7" customFormat="1" ht="24.96" customHeight="1">
      <c r="B71" s="172"/>
      <c r="C71" s="173"/>
      <c r="D71" s="174" t="s">
        <v>113</v>
      </c>
      <c r="E71" s="175"/>
      <c r="F71" s="175"/>
      <c r="G71" s="175"/>
      <c r="H71" s="175"/>
      <c r="I71" s="176"/>
      <c r="J71" s="177">
        <f>J609</f>
        <v>0</v>
      </c>
      <c r="K71" s="178"/>
    </row>
    <row r="72" s="8" customFormat="1" ht="19.92" customHeight="1">
      <c r="B72" s="179"/>
      <c r="C72" s="180"/>
      <c r="D72" s="181" t="s">
        <v>114</v>
      </c>
      <c r="E72" s="182"/>
      <c r="F72" s="182"/>
      <c r="G72" s="182"/>
      <c r="H72" s="182"/>
      <c r="I72" s="183"/>
      <c r="J72" s="184">
        <f>J610</f>
        <v>0</v>
      </c>
      <c r="K72" s="185"/>
    </row>
    <row r="73" s="8" customFormat="1" ht="19.92" customHeight="1">
      <c r="B73" s="179"/>
      <c r="C73" s="180"/>
      <c r="D73" s="181" t="s">
        <v>115</v>
      </c>
      <c r="E73" s="182"/>
      <c r="F73" s="182"/>
      <c r="G73" s="182"/>
      <c r="H73" s="182"/>
      <c r="I73" s="183"/>
      <c r="J73" s="184">
        <f>J646</f>
        <v>0</v>
      </c>
      <c r="K73" s="185"/>
    </row>
    <row r="74" s="8" customFormat="1" ht="19.92" customHeight="1">
      <c r="B74" s="179"/>
      <c r="C74" s="180"/>
      <c r="D74" s="181" t="s">
        <v>116</v>
      </c>
      <c r="E74" s="182"/>
      <c r="F74" s="182"/>
      <c r="G74" s="182"/>
      <c r="H74" s="182"/>
      <c r="I74" s="183"/>
      <c r="J74" s="184">
        <f>J661</f>
        <v>0</v>
      </c>
      <c r="K74" s="185"/>
    </row>
    <row r="75" s="1" customFormat="1" ht="21.84" customHeight="1">
      <c r="B75" s="45"/>
      <c r="C75" s="46"/>
      <c r="D75" s="46"/>
      <c r="E75" s="46"/>
      <c r="F75" s="46"/>
      <c r="G75" s="46"/>
      <c r="H75" s="46"/>
      <c r="I75" s="139"/>
      <c r="J75" s="46"/>
      <c r="K75" s="50"/>
    </row>
    <row r="76" s="1" customFormat="1" ht="6.96" customHeight="1">
      <c r="B76" s="66"/>
      <c r="C76" s="67"/>
      <c r="D76" s="67"/>
      <c r="E76" s="67"/>
      <c r="F76" s="67"/>
      <c r="G76" s="67"/>
      <c r="H76" s="67"/>
      <c r="I76" s="161"/>
      <c r="J76" s="67"/>
      <c r="K76" s="68"/>
    </row>
    <row r="80" s="1" customFormat="1" ht="6.96" customHeight="1">
      <c r="B80" s="69"/>
      <c r="C80" s="70"/>
      <c r="D80" s="70"/>
      <c r="E80" s="70"/>
      <c r="F80" s="70"/>
      <c r="G80" s="70"/>
      <c r="H80" s="70"/>
      <c r="I80" s="164"/>
      <c r="J80" s="70"/>
      <c r="K80" s="70"/>
      <c r="L80" s="71"/>
    </row>
    <row r="81" s="1" customFormat="1" ht="36.96" customHeight="1">
      <c r="B81" s="45"/>
      <c r="C81" s="72" t="s">
        <v>117</v>
      </c>
      <c r="D81" s="73"/>
      <c r="E81" s="73"/>
      <c r="F81" s="73"/>
      <c r="G81" s="73"/>
      <c r="H81" s="73"/>
      <c r="I81" s="186"/>
      <c r="J81" s="73"/>
      <c r="K81" s="73"/>
      <c r="L81" s="71"/>
    </row>
    <row r="82" s="1" customFormat="1" ht="6.96" customHeight="1">
      <c r="B82" s="45"/>
      <c r="C82" s="73"/>
      <c r="D82" s="73"/>
      <c r="E82" s="73"/>
      <c r="F82" s="73"/>
      <c r="G82" s="73"/>
      <c r="H82" s="73"/>
      <c r="I82" s="186"/>
      <c r="J82" s="73"/>
      <c r="K82" s="73"/>
      <c r="L82" s="71"/>
    </row>
    <row r="83" s="1" customFormat="1" ht="14.4" customHeight="1">
      <c r="B83" s="45"/>
      <c r="C83" s="75" t="s">
        <v>18</v>
      </c>
      <c r="D83" s="73"/>
      <c r="E83" s="73"/>
      <c r="F83" s="73"/>
      <c r="G83" s="73"/>
      <c r="H83" s="73"/>
      <c r="I83" s="186"/>
      <c r="J83" s="73"/>
      <c r="K83" s="73"/>
      <c r="L83" s="71"/>
    </row>
    <row r="84" s="1" customFormat="1" ht="16.5" customHeight="1">
      <c r="B84" s="45"/>
      <c r="C84" s="73"/>
      <c r="D84" s="73"/>
      <c r="E84" s="187" t="str">
        <f>E7</f>
        <v>Provizorní zajištění mostu X-022</v>
      </c>
      <c r="F84" s="75"/>
      <c r="G84" s="75"/>
      <c r="H84" s="75"/>
      <c r="I84" s="186"/>
      <c r="J84" s="73"/>
      <c r="K84" s="73"/>
      <c r="L84" s="71"/>
    </row>
    <row r="85" s="1" customFormat="1" ht="14.4" customHeight="1">
      <c r="B85" s="45"/>
      <c r="C85" s="75" t="s">
        <v>92</v>
      </c>
      <c r="D85" s="73"/>
      <c r="E85" s="73"/>
      <c r="F85" s="73"/>
      <c r="G85" s="73"/>
      <c r="H85" s="73"/>
      <c r="I85" s="186"/>
      <c r="J85" s="73"/>
      <c r="K85" s="73"/>
      <c r="L85" s="71"/>
    </row>
    <row r="86" s="1" customFormat="1" ht="17.25" customHeight="1">
      <c r="B86" s="45"/>
      <c r="C86" s="73"/>
      <c r="D86" s="73"/>
      <c r="E86" s="81" t="str">
        <f>E9</f>
        <v>X-022 - SPHM - U metra (východ)</v>
      </c>
      <c r="F86" s="73"/>
      <c r="G86" s="73"/>
      <c r="H86" s="73"/>
      <c r="I86" s="186"/>
      <c r="J86" s="73"/>
      <c r="K86" s="73"/>
      <c r="L86" s="71"/>
    </row>
    <row r="87" s="1" customFormat="1" ht="6.96" customHeight="1">
      <c r="B87" s="45"/>
      <c r="C87" s="73"/>
      <c r="D87" s="73"/>
      <c r="E87" s="73"/>
      <c r="F87" s="73"/>
      <c r="G87" s="73"/>
      <c r="H87" s="73"/>
      <c r="I87" s="186"/>
      <c r="J87" s="73"/>
      <c r="K87" s="73"/>
      <c r="L87" s="71"/>
    </row>
    <row r="88" s="1" customFormat="1" ht="18" customHeight="1">
      <c r="B88" s="45"/>
      <c r="C88" s="75" t="s">
        <v>23</v>
      </c>
      <c r="D88" s="73"/>
      <c r="E88" s="73"/>
      <c r="F88" s="188" t="str">
        <f>F12</f>
        <v>Praha</v>
      </c>
      <c r="G88" s="73"/>
      <c r="H88" s="73"/>
      <c r="I88" s="189" t="s">
        <v>25</v>
      </c>
      <c r="J88" s="84" t="str">
        <f>IF(J12="","",J12)</f>
        <v>21. 11. 2018</v>
      </c>
      <c r="K88" s="73"/>
      <c r="L88" s="71"/>
    </row>
    <row r="89" s="1" customFormat="1" ht="6.96" customHeight="1">
      <c r="B89" s="45"/>
      <c r="C89" s="73"/>
      <c r="D89" s="73"/>
      <c r="E89" s="73"/>
      <c r="F89" s="73"/>
      <c r="G89" s="73"/>
      <c r="H89" s="73"/>
      <c r="I89" s="186"/>
      <c r="J89" s="73"/>
      <c r="K89" s="73"/>
      <c r="L89" s="71"/>
    </row>
    <row r="90" s="1" customFormat="1">
      <c r="B90" s="45"/>
      <c r="C90" s="75" t="s">
        <v>27</v>
      </c>
      <c r="D90" s="73"/>
      <c r="E90" s="73"/>
      <c r="F90" s="188" t="str">
        <f>E15</f>
        <v>Technická správa komunikací hl. m. Prahy</v>
      </c>
      <c r="G90" s="73"/>
      <c r="H90" s="73"/>
      <c r="I90" s="189" t="s">
        <v>35</v>
      </c>
      <c r="J90" s="188" t="str">
        <f>E21</f>
        <v>Pontex, spol. s r.o.</v>
      </c>
      <c r="K90" s="73"/>
      <c r="L90" s="71"/>
    </row>
    <row r="91" s="1" customFormat="1" ht="14.4" customHeight="1">
      <c r="B91" s="45"/>
      <c r="C91" s="75" t="s">
        <v>33</v>
      </c>
      <c r="D91" s="73"/>
      <c r="E91" s="73"/>
      <c r="F91" s="188" t="str">
        <f>IF(E18="","",E18)</f>
        <v/>
      </c>
      <c r="G91" s="73"/>
      <c r="H91" s="73"/>
      <c r="I91" s="186"/>
      <c r="J91" s="73"/>
      <c r="K91" s="73"/>
      <c r="L91" s="71"/>
    </row>
    <row r="92" s="1" customFormat="1" ht="10.32" customHeight="1">
      <c r="B92" s="45"/>
      <c r="C92" s="73"/>
      <c r="D92" s="73"/>
      <c r="E92" s="73"/>
      <c r="F92" s="73"/>
      <c r="G92" s="73"/>
      <c r="H92" s="73"/>
      <c r="I92" s="186"/>
      <c r="J92" s="73"/>
      <c r="K92" s="73"/>
      <c r="L92" s="71"/>
    </row>
    <row r="93" s="9" customFormat="1" ht="29.28" customHeight="1">
      <c r="B93" s="190"/>
      <c r="C93" s="191" t="s">
        <v>118</v>
      </c>
      <c r="D93" s="192" t="s">
        <v>60</v>
      </c>
      <c r="E93" s="192" t="s">
        <v>56</v>
      </c>
      <c r="F93" s="192" t="s">
        <v>119</v>
      </c>
      <c r="G93" s="192" t="s">
        <v>120</v>
      </c>
      <c r="H93" s="192" t="s">
        <v>121</v>
      </c>
      <c r="I93" s="193" t="s">
        <v>122</v>
      </c>
      <c r="J93" s="192" t="s">
        <v>96</v>
      </c>
      <c r="K93" s="194" t="s">
        <v>123</v>
      </c>
      <c r="L93" s="195"/>
      <c r="M93" s="101" t="s">
        <v>124</v>
      </c>
      <c r="N93" s="102" t="s">
        <v>45</v>
      </c>
      <c r="O93" s="102" t="s">
        <v>125</v>
      </c>
      <c r="P93" s="102" t="s">
        <v>126</v>
      </c>
      <c r="Q93" s="102" t="s">
        <v>127</v>
      </c>
      <c r="R93" s="102" t="s">
        <v>128</v>
      </c>
      <c r="S93" s="102" t="s">
        <v>129</v>
      </c>
      <c r="T93" s="103" t="s">
        <v>130</v>
      </c>
    </row>
    <row r="94" s="1" customFormat="1" ht="29.28" customHeight="1">
      <c r="B94" s="45"/>
      <c r="C94" s="107" t="s">
        <v>97</v>
      </c>
      <c r="D94" s="73"/>
      <c r="E94" s="73"/>
      <c r="F94" s="73"/>
      <c r="G94" s="73"/>
      <c r="H94" s="73"/>
      <c r="I94" s="186"/>
      <c r="J94" s="196">
        <f>BK94</f>
        <v>0</v>
      </c>
      <c r="K94" s="73"/>
      <c r="L94" s="71"/>
      <c r="M94" s="104"/>
      <c r="N94" s="105"/>
      <c r="O94" s="105"/>
      <c r="P94" s="197">
        <f>P95+P535+P543+P609</f>
        <v>0</v>
      </c>
      <c r="Q94" s="105"/>
      <c r="R94" s="197">
        <f>R95+R535+R543+R609</f>
        <v>376.96374993000001</v>
      </c>
      <c r="S94" s="105"/>
      <c r="T94" s="198">
        <f>T95+T535+T543+T609</f>
        <v>330.73663399999998</v>
      </c>
      <c r="AT94" s="23" t="s">
        <v>74</v>
      </c>
      <c r="AU94" s="23" t="s">
        <v>98</v>
      </c>
      <c r="BK94" s="199">
        <f>BK95+BK535+BK543+BK609</f>
        <v>0</v>
      </c>
    </row>
    <row r="95" s="10" customFormat="1" ht="37.44001" customHeight="1">
      <c r="B95" s="200"/>
      <c r="C95" s="201"/>
      <c r="D95" s="202" t="s">
        <v>74</v>
      </c>
      <c r="E95" s="203" t="s">
        <v>131</v>
      </c>
      <c r="F95" s="203" t="s">
        <v>132</v>
      </c>
      <c r="G95" s="201"/>
      <c r="H95" s="201"/>
      <c r="I95" s="204"/>
      <c r="J95" s="205">
        <f>BK95</f>
        <v>0</v>
      </c>
      <c r="K95" s="201"/>
      <c r="L95" s="206"/>
      <c r="M95" s="207"/>
      <c r="N95" s="208"/>
      <c r="O95" s="208"/>
      <c r="P95" s="209">
        <f>P96+P141+P228+P280+P311+P331+P402+P502</f>
        <v>0</v>
      </c>
      <c r="Q95" s="208"/>
      <c r="R95" s="209">
        <f>R96+R141+R228+R280+R311+R331+R402+R502</f>
        <v>376.93896990999997</v>
      </c>
      <c r="S95" s="208"/>
      <c r="T95" s="210">
        <f>T96+T141+T228+T280+T311+T331+T402+T502</f>
        <v>330.73663399999998</v>
      </c>
      <c r="AR95" s="211" t="s">
        <v>83</v>
      </c>
      <c r="AT95" s="212" t="s">
        <v>74</v>
      </c>
      <c r="AU95" s="212" t="s">
        <v>75</v>
      </c>
      <c r="AY95" s="211" t="s">
        <v>133</v>
      </c>
      <c r="BK95" s="213">
        <f>BK96+BK141+BK228+BK280+BK311+BK331+BK402+BK502</f>
        <v>0</v>
      </c>
    </row>
    <row r="96" s="10" customFormat="1" ht="19.92" customHeight="1">
      <c r="B96" s="200"/>
      <c r="C96" s="201"/>
      <c r="D96" s="202" t="s">
        <v>74</v>
      </c>
      <c r="E96" s="214" t="s">
        <v>83</v>
      </c>
      <c r="F96" s="214" t="s">
        <v>134</v>
      </c>
      <c r="G96" s="201"/>
      <c r="H96" s="201"/>
      <c r="I96" s="204"/>
      <c r="J96" s="215">
        <f>BK96</f>
        <v>0</v>
      </c>
      <c r="K96" s="201"/>
      <c r="L96" s="206"/>
      <c r="M96" s="207"/>
      <c r="N96" s="208"/>
      <c r="O96" s="208"/>
      <c r="P96" s="209">
        <f>SUM(P97:P140)</f>
        <v>0</v>
      </c>
      <c r="Q96" s="208"/>
      <c r="R96" s="209">
        <f>SUM(R97:R140)</f>
        <v>0</v>
      </c>
      <c r="S96" s="208"/>
      <c r="T96" s="210">
        <f>SUM(T97:T140)</f>
        <v>97.458423999999994</v>
      </c>
      <c r="AR96" s="211" t="s">
        <v>83</v>
      </c>
      <c r="AT96" s="212" t="s">
        <v>74</v>
      </c>
      <c r="AU96" s="212" t="s">
        <v>83</v>
      </c>
      <c r="AY96" s="211" t="s">
        <v>133</v>
      </c>
      <c r="BK96" s="213">
        <f>SUM(BK97:BK140)</f>
        <v>0</v>
      </c>
    </row>
    <row r="97" s="1" customFormat="1" ht="25.5" customHeight="1">
      <c r="B97" s="45"/>
      <c r="C97" s="216" t="s">
        <v>135</v>
      </c>
      <c r="D97" s="216" t="s">
        <v>136</v>
      </c>
      <c r="E97" s="217" t="s">
        <v>137</v>
      </c>
      <c r="F97" s="218" t="s">
        <v>138</v>
      </c>
      <c r="G97" s="219" t="s">
        <v>139</v>
      </c>
      <c r="H97" s="220">
        <v>1.1519999999999999</v>
      </c>
      <c r="I97" s="221"/>
      <c r="J97" s="222">
        <f>ROUND(I97*H97,2)</f>
        <v>0</v>
      </c>
      <c r="K97" s="218" t="s">
        <v>140</v>
      </c>
      <c r="L97" s="71"/>
      <c r="M97" s="223" t="s">
        <v>21</v>
      </c>
      <c r="N97" s="224" t="s">
        <v>46</v>
      </c>
      <c r="O97" s="4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AR97" s="23" t="s">
        <v>141</v>
      </c>
      <c r="AT97" s="23" t="s">
        <v>136</v>
      </c>
      <c r="AU97" s="23" t="s">
        <v>85</v>
      </c>
      <c r="AY97" s="23" t="s">
        <v>133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23" t="s">
        <v>83</v>
      </c>
      <c r="BK97" s="227">
        <f>ROUND(I97*H97,2)</f>
        <v>0</v>
      </c>
      <c r="BL97" s="23" t="s">
        <v>141</v>
      </c>
      <c r="BM97" s="23" t="s">
        <v>142</v>
      </c>
    </row>
    <row r="98" s="1" customFormat="1">
      <c r="B98" s="45"/>
      <c r="C98" s="73"/>
      <c r="D98" s="228" t="s">
        <v>143</v>
      </c>
      <c r="E98" s="73"/>
      <c r="F98" s="229" t="s">
        <v>144</v>
      </c>
      <c r="G98" s="73"/>
      <c r="H98" s="73"/>
      <c r="I98" s="186"/>
      <c r="J98" s="73"/>
      <c r="K98" s="73"/>
      <c r="L98" s="71"/>
      <c r="M98" s="230"/>
      <c r="N98" s="46"/>
      <c r="O98" s="46"/>
      <c r="P98" s="46"/>
      <c r="Q98" s="46"/>
      <c r="R98" s="46"/>
      <c r="S98" s="46"/>
      <c r="T98" s="94"/>
      <c r="AT98" s="23" t="s">
        <v>143</v>
      </c>
      <c r="AU98" s="23" t="s">
        <v>85</v>
      </c>
    </row>
    <row r="99" s="1" customFormat="1">
      <c r="B99" s="45"/>
      <c r="C99" s="73"/>
      <c r="D99" s="228" t="s">
        <v>145</v>
      </c>
      <c r="E99" s="73"/>
      <c r="F99" s="231" t="s">
        <v>146</v>
      </c>
      <c r="G99" s="73"/>
      <c r="H99" s="73"/>
      <c r="I99" s="186"/>
      <c r="J99" s="73"/>
      <c r="K99" s="73"/>
      <c r="L99" s="71"/>
      <c r="M99" s="230"/>
      <c r="N99" s="46"/>
      <c r="O99" s="46"/>
      <c r="P99" s="46"/>
      <c r="Q99" s="46"/>
      <c r="R99" s="46"/>
      <c r="S99" s="46"/>
      <c r="T99" s="94"/>
      <c r="AT99" s="23" t="s">
        <v>145</v>
      </c>
      <c r="AU99" s="23" t="s">
        <v>85</v>
      </c>
    </row>
    <row r="100" s="11" customFormat="1">
      <c r="B100" s="232"/>
      <c r="C100" s="233"/>
      <c r="D100" s="228" t="s">
        <v>147</v>
      </c>
      <c r="E100" s="234" t="s">
        <v>21</v>
      </c>
      <c r="F100" s="235" t="s">
        <v>148</v>
      </c>
      <c r="G100" s="233"/>
      <c r="H100" s="236">
        <v>1.1519999999999999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AT100" s="242" t="s">
        <v>147</v>
      </c>
      <c r="AU100" s="242" t="s">
        <v>85</v>
      </c>
      <c r="AV100" s="11" t="s">
        <v>85</v>
      </c>
      <c r="AW100" s="11" t="s">
        <v>39</v>
      </c>
      <c r="AX100" s="11" t="s">
        <v>75</v>
      </c>
      <c r="AY100" s="242" t="s">
        <v>133</v>
      </c>
    </row>
    <row r="101" s="12" customFormat="1">
      <c r="B101" s="243"/>
      <c r="C101" s="244"/>
      <c r="D101" s="228" t="s">
        <v>147</v>
      </c>
      <c r="E101" s="245" t="s">
        <v>21</v>
      </c>
      <c r="F101" s="246" t="s">
        <v>149</v>
      </c>
      <c r="G101" s="244"/>
      <c r="H101" s="247">
        <v>1.1519999999999999</v>
      </c>
      <c r="I101" s="248"/>
      <c r="J101" s="244"/>
      <c r="K101" s="244"/>
      <c r="L101" s="249"/>
      <c r="M101" s="250"/>
      <c r="N101" s="251"/>
      <c r="O101" s="251"/>
      <c r="P101" s="251"/>
      <c r="Q101" s="251"/>
      <c r="R101" s="251"/>
      <c r="S101" s="251"/>
      <c r="T101" s="252"/>
      <c r="AT101" s="253" t="s">
        <v>147</v>
      </c>
      <c r="AU101" s="253" t="s">
        <v>85</v>
      </c>
      <c r="AV101" s="12" t="s">
        <v>141</v>
      </c>
      <c r="AW101" s="12" t="s">
        <v>39</v>
      </c>
      <c r="AX101" s="12" t="s">
        <v>83</v>
      </c>
      <c r="AY101" s="253" t="s">
        <v>133</v>
      </c>
    </row>
    <row r="102" s="1" customFormat="1" ht="25.5" customHeight="1">
      <c r="B102" s="45"/>
      <c r="C102" s="216" t="s">
        <v>150</v>
      </c>
      <c r="D102" s="216" t="s">
        <v>136</v>
      </c>
      <c r="E102" s="217" t="s">
        <v>151</v>
      </c>
      <c r="F102" s="218" t="s">
        <v>152</v>
      </c>
      <c r="G102" s="219" t="s">
        <v>139</v>
      </c>
      <c r="H102" s="220">
        <v>1.1519999999999999</v>
      </c>
      <c r="I102" s="221"/>
      <c r="J102" s="222">
        <f>ROUND(I102*H102,2)</f>
        <v>0</v>
      </c>
      <c r="K102" s="218" t="s">
        <v>21</v>
      </c>
      <c r="L102" s="71"/>
      <c r="M102" s="223" t="s">
        <v>21</v>
      </c>
      <c r="N102" s="224" t="s">
        <v>46</v>
      </c>
      <c r="O102" s="4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AR102" s="23" t="s">
        <v>141</v>
      </c>
      <c r="AT102" s="23" t="s">
        <v>136</v>
      </c>
      <c r="AU102" s="23" t="s">
        <v>85</v>
      </c>
      <c r="AY102" s="23" t="s">
        <v>133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23" t="s">
        <v>83</v>
      </c>
      <c r="BK102" s="227">
        <f>ROUND(I102*H102,2)</f>
        <v>0</v>
      </c>
      <c r="BL102" s="23" t="s">
        <v>141</v>
      </c>
      <c r="BM102" s="23" t="s">
        <v>153</v>
      </c>
    </row>
    <row r="103" s="1" customFormat="1">
      <c r="B103" s="45"/>
      <c r="C103" s="73"/>
      <c r="D103" s="228" t="s">
        <v>143</v>
      </c>
      <c r="E103" s="73"/>
      <c r="F103" s="229" t="s">
        <v>154</v>
      </c>
      <c r="G103" s="73"/>
      <c r="H103" s="73"/>
      <c r="I103" s="186"/>
      <c r="J103" s="73"/>
      <c r="K103" s="73"/>
      <c r="L103" s="71"/>
      <c r="M103" s="230"/>
      <c r="N103" s="46"/>
      <c r="O103" s="46"/>
      <c r="P103" s="46"/>
      <c r="Q103" s="46"/>
      <c r="R103" s="46"/>
      <c r="S103" s="46"/>
      <c r="T103" s="94"/>
      <c r="AT103" s="23" t="s">
        <v>143</v>
      </c>
      <c r="AU103" s="23" t="s">
        <v>85</v>
      </c>
    </row>
    <row r="104" s="1" customFormat="1">
      <c r="B104" s="45"/>
      <c r="C104" s="73"/>
      <c r="D104" s="228" t="s">
        <v>145</v>
      </c>
      <c r="E104" s="73"/>
      <c r="F104" s="231" t="s">
        <v>155</v>
      </c>
      <c r="G104" s="73"/>
      <c r="H104" s="73"/>
      <c r="I104" s="186"/>
      <c r="J104" s="73"/>
      <c r="K104" s="73"/>
      <c r="L104" s="71"/>
      <c r="M104" s="230"/>
      <c r="N104" s="46"/>
      <c r="O104" s="46"/>
      <c r="P104" s="46"/>
      <c r="Q104" s="46"/>
      <c r="R104" s="46"/>
      <c r="S104" s="46"/>
      <c r="T104" s="94"/>
      <c r="AT104" s="23" t="s">
        <v>145</v>
      </c>
      <c r="AU104" s="23" t="s">
        <v>85</v>
      </c>
    </row>
    <row r="105" s="11" customFormat="1">
      <c r="B105" s="232"/>
      <c r="C105" s="233"/>
      <c r="D105" s="228" t="s">
        <v>147</v>
      </c>
      <c r="E105" s="234" t="s">
        <v>21</v>
      </c>
      <c r="F105" s="235" t="s">
        <v>148</v>
      </c>
      <c r="G105" s="233"/>
      <c r="H105" s="236">
        <v>1.1519999999999999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AT105" s="242" t="s">
        <v>147</v>
      </c>
      <c r="AU105" s="242" t="s">
        <v>85</v>
      </c>
      <c r="AV105" s="11" t="s">
        <v>85</v>
      </c>
      <c r="AW105" s="11" t="s">
        <v>39</v>
      </c>
      <c r="AX105" s="11" t="s">
        <v>75</v>
      </c>
      <c r="AY105" s="242" t="s">
        <v>133</v>
      </c>
    </row>
    <row r="106" s="12" customFormat="1">
      <c r="B106" s="243"/>
      <c r="C106" s="244"/>
      <c r="D106" s="228" t="s">
        <v>147</v>
      </c>
      <c r="E106" s="245" t="s">
        <v>21</v>
      </c>
      <c r="F106" s="246" t="s">
        <v>149</v>
      </c>
      <c r="G106" s="244"/>
      <c r="H106" s="247">
        <v>1.1519999999999999</v>
      </c>
      <c r="I106" s="248"/>
      <c r="J106" s="244"/>
      <c r="K106" s="244"/>
      <c r="L106" s="249"/>
      <c r="M106" s="250"/>
      <c r="N106" s="251"/>
      <c r="O106" s="251"/>
      <c r="P106" s="251"/>
      <c r="Q106" s="251"/>
      <c r="R106" s="251"/>
      <c r="S106" s="251"/>
      <c r="T106" s="252"/>
      <c r="AT106" s="253" t="s">
        <v>147</v>
      </c>
      <c r="AU106" s="253" t="s">
        <v>85</v>
      </c>
      <c r="AV106" s="12" t="s">
        <v>141</v>
      </c>
      <c r="AW106" s="12" t="s">
        <v>39</v>
      </c>
      <c r="AX106" s="12" t="s">
        <v>83</v>
      </c>
      <c r="AY106" s="253" t="s">
        <v>133</v>
      </c>
    </row>
    <row r="107" s="1" customFormat="1" ht="16.5" customHeight="1">
      <c r="B107" s="45"/>
      <c r="C107" s="216" t="s">
        <v>156</v>
      </c>
      <c r="D107" s="216" t="s">
        <v>136</v>
      </c>
      <c r="E107" s="217" t="s">
        <v>157</v>
      </c>
      <c r="F107" s="218" t="s">
        <v>158</v>
      </c>
      <c r="G107" s="219" t="s">
        <v>159</v>
      </c>
      <c r="H107" s="220">
        <v>1.9199999999999999</v>
      </c>
      <c r="I107" s="221"/>
      <c r="J107" s="222">
        <f>ROUND(I107*H107,2)</f>
        <v>0</v>
      </c>
      <c r="K107" s="218" t="s">
        <v>21</v>
      </c>
      <c r="L107" s="71"/>
      <c r="M107" s="223" t="s">
        <v>21</v>
      </c>
      <c r="N107" s="224" t="s">
        <v>46</v>
      </c>
      <c r="O107" s="46"/>
      <c r="P107" s="225">
        <f>O107*H107</f>
        <v>0</v>
      </c>
      <c r="Q107" s="225">
        <v>0</v>
      </c>
      <c r="R107" s="225">
        <f>Q107*H107</f>
        <v>0</v>
      </c>
      <c r="S107" s="225">
        <v>0.33000000000000002</v>
      </c>
      <c r="T107" s="226">
        <f>S107*H107</f>
        <v>0.63360000000000005</v>
      </c>
      <c r="AR107" s="23" t="s">
        <v>141</v>
      </c>
      <c r="AT107" s="23" t="s">
        <v>136</v>
      </c>
      <c r="AU107" s="23" t="s">
        <v>85</v>
      </c>
      <c r="AY107" s="23" t="s">
        <v>133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23" t="s">
        <v>83</v>
      </c>
      <c r="BK107" s="227">
        <f>ROUND(I107*H107,2)</f>
        <v>0</v>
      </c>
      <c r="BL107" s="23" t="s">
        <v>141</v>
      </c>
      <c r="BM107" s="23" t="s">
        <v>160</v>
      </c>
    </row>
    <row r="108" s="1" customFormat="1">
      <c r="B108" s="45"/>
      <c r="C108" s="73"/>
      <c r="D108" s="228" t="s">
        <v>143</v>
      </c>
      <c r="E108" s="73"/>
      <c r="F108" s="229" t="s">
        <v>161</v>
      </c>
      <c r="G108" s="73"/>
      <c r="H108" s="73"/>
      <c r="I108" s="186"/>
      <c r="J108" s="73"/>
      <c r="K108" s="73"/>
      <c r="L108" s="71"/>
      <c r="M108" s="230"/>
      <c r="N108" s="46"/>
      <c r="O108" s="46"/>
      <c r="P108" s="46"/>
      <c r="Q108" s="46"/>
      <c r="R108" s="46"/>
      <c r="S108" s="46"/>
      <c r="T108" s="94"/>
      <c r="AT108" s="23" t="s">
        <v>143</v>
      </c>
      <c r="AU108" s="23" t="s">
        <v>85</v>
      </c>
    </row>
    <row r="109" s="1" customFormat="1">
      <c r="B109" s="45"/>
      <c r="C109" s="73"/>
      <c r="D109" s="228" t="s">
        <v>145</v>
      </c>
      <c r="E109" s="73"/>
      <c r="F109" s="231" t="s">
        <v>162</v>
      </c>
      <c r="G109" s="73"/>
      <c r="H109" s="73"/>
      <c r="I109" s="186"/>
      <c r="J109" s="73"/>
      <c r="K109" s="73"/>
      <c r="L109" s="71"/>
      <c r="M109" s="230"/>
      <c r="N109" s="46"/>
      <c r="O109" s="46"/>
      <c r="P109" s="46"/>
      <c r="Q109" s="46"/>
      <c r="R109" s="46"/>
      <c r="S109" s="46"/>
      <c r="T109" s="94"/>
      <c r="AT109" s="23" t="s">
        <v>145</v>
      </c>
      <c r="AU109" s="23" t="s">
        <v>85</v>
      </c>
    </row>
    <row r="110" s="11" customFormat="1">
      <c r="B110" s="232"/>
      <c r="C110" s="233"/>
      <c r="D110" s="228" t="s">
        <v>147</v>
      </c>
      <c r="E110" s="234" t="s">
        <v>21</v>
      </c>
      <c r="F110" s="235" t="s">
        <v>163</v>
      </c>
      <c r="G110" s="233"/>
      <c r="H110" s="236">
        <v>1.9199999999999999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147</v>
      </c>
      <c r="AU110" s="242" t="s">
        <v>85</v>
      </c>
      <c r="AV110" s="11" t="s">
        <v>85</v>
      </c>
      <c r="AW110" s="11" t="s">
        <v>39</v>
      </c>
      <c r="AX110" s="11" t="s">
        <v>83</v>
      </c>
      <c r="AY110" s="242" t="s">
        <v>133</v>
      </c>
    </row>
    <row r="111" s="1" customFormat="1" ht="16.5" customHeight="1">
      <c r="B111" s="45"/>
      <c r="C111" s="216" t="s">
        <v>164</v>
      </c>
      <c r="D111" s="216" t="s">
        <v>136</v>
      </c>
      <c r="E111" s="217" t="s">
        <v>165</v>
      </c>
      <c r="F111" s="218" t="s">
        <v>166</v>
      </c>
      <c r="G111" s="219" t="s">
        <v>159</v>
      </c>
      <c r="H111" s="220">
        <v>3.5</v>
      </c>
      <c r="I111" s="221"/>
      <c r="J111" s="222">
        <f>ROUND(I111*H111,2)</f>
        <v>0</v>
      </c>
      <c r="K111" s="218" t="s">
        <v>21</v>
      </c>
      <c r="L111" s="71"/>
      <c r="M111" s="223" t="s">
        <v>21</v>
      </c>
      <c r="N111" s="224" t="s">
        <v>46</v>
      </c>
      <c r="O111" s="46"/>
      <c r="P111" s="225">
        <f>O111*H111</f>
        <v>0</v>
      </c>
      <c r="Q111" s="225">
        <v>0</v>
      </c>
      <c r="R111" s="225">
        <f>Q111*H111</f>
        <v>0</v>
      </c>
      <c r="S111" s="225">
        <v>0.505</v>
      </c>
      <c r="T111" s="226">
        <f>S111*H111</f>
        <v>1.7675000000000001</v>
      </c>
      <c r="AR111" s="23" t="s">
        <v>141</v>
      </c>
      <c r="AT111" s="23" t="s">
        <v>136</v>
      </c>
      <c r="AU111" s="23" t="s">
        <v>85</v>
      </c>
      <c r="AY111" s="23" t="s">
        <v>133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23" t="s">
        <v>83</v>
      </c>
      <c r="BK111" s="227">
        <f>ROUND(I111*H111,2)</f>
        <v>0</v>
      </c>
      <c r="BL111" s="23" t="s">
        <v>141</v>
      </c>
      <c r="BM111" s="23" t="s">
        <v>167</v>
      </c>
    </row>
    <row r="112" s="1" customFormat="1">
      <c r="B112" s="45"/>
      <c r="C112" s="73"/>
      <c r="D112" s="228" t="s">
        <v>143</v>
      </c>
      <c r="E112" s="73"/>
      <c r="F112" s="229" t="s">
        <v>168</v>
      </c>
      <c r="G112" s="73"/>
      <c r="H112" s="73"/>
      <c r="I112" s="186"/>
      <c r="J112" s="73"/>
      <c r="K112" s="73"/>
      <c r="L112" s="71"/>
      <c r="M112" s="230"/>
      <c r="N112" s="46"/>
      <c r="O112" s="46"/>
      <c r="P112" s="46"/>
      <c r="Q112" s="46"/>
      <c r="R112" s="46"/>
      <c r="S112" s="46"/>
      <c r="T112" s="94"/>
      <c r="AT112" s="23" t="s">
        <v>143</v>
      </c>
      <c r="AU112" s="23" t="s">
        <v>85</v>
      </c>
    </row>
    <row r="113" s="1" customFormat="1">
      <c r="B113" s="45"/>
      <c r="C113" s="73"/>
      <c r="D113" s="228" t="s">
        <v>145</v>
      </c>
      <c r="E113" s="73"/>
      <c r="F113" s="231" t="s">
        <v>169</v>
      </c>
      <c r="G113" s="73"/>
      <c r="H113" s="73"/>
      <c r="I113" s="186"/>
      <c r="J113" s="73"/>
      <c r="K113" s="73"/>
      <c r="L113" s="71"/>
      <c r="M113" s="230"/>
      <c r="N113" s="46"/>
      <c r="O113" s="46"/>
      <c r="P113" s="46"/>
      <c r="Q113" s="46"/>
      <c r="R113" s="46"/>
      <c r="S113" s="46"/>
      <c r="T113" s="94"/>
      <c r="AT113" s="23" t="s">
        <v>145</v>
      </c>
      <c r="AU113" s="23" t="s">
        <v>85</v>
      </c>
    </row>
    <row r="114" s="11" customFormat="1">
      <c r="B114" s="232"/>
      <c r="C114" s="233"/>
      <c r="D114" s="228" t="s">
        <v>147</v>
      </c>
      <c r="E114" s="234" t="s">
        <v>21</v>
      </c>
      <c r="F114" s="235" t="s">
        <v>170</v>
      </c>
      <c r="G114" s="233"/>
      <c r="H114" s="236">
        <v>3.5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AT114" s="242" t="s">
        <v>147</v>
      </c>
      <c r="AU114" s="242" t="s">
        <v>85</v>
      </c>
      <c r="AV114" s="11" t="s">
        <v>85</v>
      </c>
      <c r="AW114" s="11" t="s">
        <v>39</v>
      </c>
      <c r="AX114" s="11" t="s">
        <v>75</v>
      </c>
      <c r="AY114" s="242" t="s">
        <v>133</v>
      </c>
    </row>
    <row r="115" s="12" customFormat="1">
      <c r="B115" s="243"/>
      <c r="C115" s="244"/>
      <c r="D115" s="228" t="s">
        <v>147</v>
      </c>
      <c r="E115" s="245" t="s">
        <v>21</v>
      </c>
      <c r="F115" s="246" t="s">
        <v>149</v>
      </c>
      <c r="G115" s="244"/>
      <c r="H115" s="247">
        <v>3.5</v>
      </c>
      <c r="I115" s="248"/>
      <c r="J115" s="244"/>
      <c r="K115" s="244"/>
      <c r="L115" s="249"/>
      <c r="M115" s="250"/>
      <c r="N115" s="251"/>
      <c r="O115" s="251"/>
      <c r="P115" s="251"/>
      <c r="Q115" s="251"/>
      <c r="R115" s="251"/>
      <c r="S115" s="251"/>
      <c r="T115" s="252"/>
      <c r="AT115" s="253" t="s">
        <v>147</v>
      </c>
      <c r="AU115" s="253" t="s">
        <v>85</v>
      </c>
      <c r="AV115" s="12" t="s">
        <v>141</v>
      </c>
      <c r="AW115" s="12" t="s">
        <v>39</v>
      </c>
      <c r="AX115" s="12" t="s">
        <v>83</v>
      </c>
      <c r="AY115" s="253" t="s">
        <v>133</v>
      </c>
    </row>
    <row r="116" s="1" customFormat="1" ht="25.5" customHeight="1">
      <c r="B116" s="45"/>
      <c r="C116" s="216" t="s">
        <v>171</v>
      </c>
      <c r="D116" s="216" t="s">
        <v>136</v>
      </c>
      <c r="E116" s="217" t="s">
        <v>172</v>
      </c>
      <c r="F116" s="218" t="s">
        <v>173</v>
      </c>
      <c r="G116" s="219" t="s">
        <v>159</v>
      </c>
      <c r="H116" s="220">
        <v>84</v>
      </c>
      <c r="I116" s="221"/>
      <c r="J116" s="222">
        <f>ROUND(I116*H116,2)</f>
        <v>0</v>
      </c>
      <c r="K116" s="218" t="s">
        <v>140</v>
      </c>
      <c r="L116" s="71"/>
      <c r="M116" s="223" t="s">
        <v>21</v>
      </c>
      <c r="N116" s="224" t="s">
        <v>46</v>
      </c>
      <c r="O116" s="46"/>
      <c r="P116" s="225">
        <f>O116*H116</f>
        <v>0</v>
      </c>
      <c r="Q116" s="225">
        <v>0</v>
      </c>
      <c r="R116" s="225">
        <f>Q116*H116</f>
        <v>0</v>
      </c>
      <c r="S116" s="225">
        <v>0.42499999999999999</v>
      </c>
      <c r="T116" s="226">
        <f>S116*H116</f>
        <v>35.699999999999996</v>
      </c>
      <c r="AR116" s="23" t="s">
        <v>141</v>
      </c>
      <c r="AT116" s="23" t="s">
        <v>136</v>
      </c>
      <c r="AU116" s="23" t="s">
        <v>85</v>
      </c>
      <c r="AY116" s="23" t="s">
        <v>133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3" t="s">
        <v>83</v>
      </c>
      <c r="BK116" s="227">
        <f>ROUND(I116*H116,2)</f>
        <v>0</v>
      </c>
      <c r="BL116" s="23" t="s">
        <v>141</v>
      </c>
      <c r="BM116" s="23" t="s">
        <v>174</v>
      </c>
    </row>
    <row r="117" s="1" customFormat="1">
      <c r="B117" s="45"/>
      <c r="C117" s="73"/>
      <c r="D117" s="228" t="s">
        <v>143</v>
      </c>
      <c r="E117" s="73"/>
      <c r="F117" s="229" t="s">
        <v>175</v>
      </c>
      <c r="G117" s="73"/>
      <c r="H117" s="73"/>
      <c r="I117" s="186"/>
      <c r="J117" s="73"/>
      <c r="K117" s="73"/>
      <c r="L117" s="71"/>
      <c r="M117" s="230"/>
      <c r="N117" s="46"/>
      <c r="O117" s="46"/>
      <c r="P117" s="46"/>
      <c r="Q117" s="46"/>
      <c r="R117" s="46"/>
      <c r="S117" s="46"/>
      <c r="T117" s="94"/>
      <c r="AT117" s="23" t="s">
        <v>143</v>
      </c>
      <c r="AU117" s="23" t="s">
        <v>85</v>
      </c>
    </row>
    <row r="118" s="1" customFormat="1">
      <c r="B118" s="45"/>
      <c r="C118" s="73"/>
      <c r="D118" s="228" t="s">
        <v>145</v>
      </c>
      <c r="E118" s="73"/>
      <c r="F118" s="231" t="s">
        <v>176</v>
      </c>
      <c r="G118" s="73"/>
      <c r="H118" s="73"/>
      <c r="I118" s="186"/>
      <c r="J118" s="73"/>
      <c r="K118" s="73"/>
      <c r="L118" s="71"/>
      <c r="M118" s="230"/>
      <c r="N118" s="46"/>
      <c r="O118" s="46"/>
      <c r="P118" s="46"/>
      <c r="Q118" s="46"/>
      <c r="R118" s="46"/>
      <c r="S118" s="46"/>
      <c r="T118" s="94"/>
      <c r="AT118" s="23" t="s">
        <v>145</v>
      </c>
      <c r="AU118" s="23" t="s">
        <v>85</v>
      </c>
    </row>
    <row r="119" s="11" customFormat="1">
      <c r="B119" s="232"/>
      <c r="C119" s="233"/>
      <c r="D119" s="228" t="s">
        <v>147</v>
      </c>
      <c r="E119" s="234" t="s">
        <v>21</v>
      </c>
      <c r="F119" s="235" t="s">
        <v>177</v>
      </c>
      <c r="G119" s="233"/>
      <c r="H119" s="236">
        <v>84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147</v>
      </c>
      <c r="AU119" s="242" t="s">
        <v>85</v>
      </c>
      <c r="AV119" s="11" t="s">
        <v>85</v>
      </c>
      <c r="AW119" s="11" t="s">
        <v>39</v>
      </c>
      <c r="AX119" s="11" t="s">
        <v>75</v>
      </c>
      <c r="AY119" s="242" t="s">
        <v>133</v>
      </c>
    </row>
    <row r="120" s="12" customFormat="1">
      <c r="B120" s="243"/>
      <c r="C120" s="244"/>
      <c r="D120" s="228" t="s">
        <v>147</v>
      </c>
      <c r="E120" s="245" t="s">
        <v>21</v>
      </c>
      <c r="F120" s="246" t="s">
        <v>149</v>
      </c>
      <c r="G120" s="244"/>
      <c r="H120" s="247">
        <v>84</v>
      </c>
      <c r="I120" s="248"/>
      <c r="J120" s="244"/>
      <c r="K120" s="244"/>
      <c r="L120" s="249"/>
      <c r="M120" s="250"/>
      <c r="N120" s="251"/>
      <c r="O120" s="251"/>
      <c r="P120" s="251"/>
      <c r="Q120" s="251"/>
      <c r="R120" s="251"/>
      <c r="S120" s="251"/>
      <c r="T120" s="252"/>
      <c r="AT120" s="253" t="s">
        <v>147</v>
      </c>
      <c r="AU120" s="253" t="s">
        <v>85</v>
      </c>
      <c r="AV120" s="12" t="s">
        <v>141</v>
      </c>
      <c r="AW120" s="12" t="s">
        <v>39</v>
      </c>
      <c r="AX120" s="12" t="s">
        <v>83</v>
      </c>
      <c r="AY120" s="253" t="s">
        <v>133</v>
      </c>
    </row>
    <row r="121" s="1" customFormat="1" ht="25.5" customHeight="1">
      <c r="B121" s="45"/>
      <c r="C121" s="216" t="s">
        <v>178</v>
      </c>
      <c r="D121" s="216" t="s">
        <v>136</v>
      </c>
      <c r="E121" s="217" t="s">
        <v>179</v>
      </c>
      <c r="F121" s="218" t="s">
        <v>180</v>
      </c>
      <c r="G121" s="219" t="s">
        <v>159</v>
      </c>
      <c r="H121" s="220">
        <v>101.99</v>
      </c>
      <c r="I121" s="221"/>
      <c r="J121" s="222">
        <f>ROUND(I121*H121,2)</f>
        <v>0</v>
      </c>
      <c r="K121" s="218" t="s">
        <v>140</v>
      </c>
      <c r="L121" s="71"/>
      <c r="M121" s="223" t="s">
        <v>21</v>
      </c>
      <c r="N121" s="224" t="s">
        <v>46</v>
      </c>
      <c r="O121" s="46"/>
      <c r="P121" s="225">
        <f>O121*H121</f>
        <v>0</v>
      </c>
      <c r="Q121" s="225">
        <v>0</v>
      </c>
      <c r="R121" s="225">
        <f>Q121*H121</f>
        <v>0</v>
      </c>
      <c r="S121" s="225">
        <v>0.57999999999999996</v>
      </c>
      <c r="T121" s="226">
        <f>S121*H121</f>
        <v>59.154199999999996</v>
      </c>
      <c r="AR121" s="23" t="s">
        <v>141</v>
      </c>
      <c r="AT121" s="23" t="s">
        <v>136</v>
      </c>
      <c r="AU121" s="23" t="s">
        <v>85</v>
      </c>
      <c r="AY121" s="23" t="s">
        <v>133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23" t="s">
        <v>83</v>
      </c>
      <c r="BK121" s="227">
        <f>ROUND(I121*H121,2)</f>
        <v>0</v>
      </c>
      <c r="BL121" s="23" t="s">
        <v>141</v>
      </c>
      <c r="BM121" s="23" t="s">
        <v>181</v>
      </c>
    </row>
    <row r="122" s="1" customFormat="1">
      <c r="B122" s="45"/>
      <c r="C122" s="73"/>
      <c r="D122" s="228" t="s">
        <v>143</v>
      </c>
      <c r="E122" s="73"/>
      <c r="F122" s="229" t="s">
        <v>182</v>
      </c>
      <c r="G122" s="73"/>
      <c r="H122" s="73"/>
      <c r="I122" s="186"/>
      <c r="J122" s="73"/>
      <c r="K122" s="73"/>
      <c r="L122" s="71"/>
      <c r="M122" s="230"/>
      <c r="N122" s="46"/>
      <c r="O122" s="46"/>
      <c r="P122" s="46"/>
      <c r="Q122" s="46"/>
      <c r="R122" s="46"/>
      <c r="S122" s="46"/>
      <c r="T122" s="94"/>
      <c r="AT122" s="23" t="s">
        <v>143</v>
      </c>
      <c r="AU122" s="23" t="s">
        <v>85</v>
      </c>
    </row>
    <row r="123" s="1" customFormat="1">
      <c r="B123" s="45"/>
      <c r="C123" s="73"/>
      <c r="D123" s="228" t="s">
        <v>145</v>
      </c>
      <c r="E123" s="73"/>
      <c r="F123" s="231" t="s">
        <v>183</v>
      </c>
      <c r="G123" s="73"/>
      <c r="H123" s="73"/>
      <c r="I123" s="186"/>
      <c r="J123" s="73"/>
      <c r="K123" s="73"/>
      <c r="L123" s="71"/>
      <c r="M123" s="230"/>
      <c r="N123" s="46"/>
      <c r="O123" s="46"/>
      <c r="P123" s="46"/>
      <c r="Q123" s="46"/>
      <c r="R123" s="46"/>
      <c r="S123" s="46"/>
      <c r="T123" s="94"/>
      <c r="AT123" s="23" t="s">
        <v>145</v>
      </c>
      <c r="AU123" s="23" t="s">
        <v>85</v>
      </c>
    </row>
    <row r="124" s="11" customFormat="1">
      <c r="B124" s="232"/>
      <c r="C124" s="233"/>
      <c r="D124" s="228" t="s">
        <v>147</v>
      </c>
      <c r="E124" s="234" t="s">
        <v>21</v>
      </c>
      <c r="F124" s="235" t="s">
        <v>184</v>
      </c>
      <c r="G124" s="233"/>
      <c r="H124" s="236">
        <v>101.99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AT124" s="242" t="s">
        <v>147</v>
      </c>
      <c r="AU124" s="242" t="s">
        <v>85</v>
      </c>
      <c r="AV124" s="11" t="s">
        <v>85</v>
      </c>
      <c r="AW124" s="11" t="s">
        <v>39</v>
      </c>
      <c r="AX124" s="11" t="s">
        <v>75</v>
      </c>
      <c r="AY124" s="242" t="s">
        <v>133</v>
      </c>
    </row>
    <row r="125" s="12" customFormat="1">
      <c r="B125" s="243"/>
      <c r="C125" s="244"/>
      <c r="D125" s="228" t="s">
        <v>147</v>
      </c>
      <c r="E125" s="245" t="s">
        <v>21</v>
      </c>
      <c r="F125" s="246" t="s">
        <v>149</v>
      </c>
      <c r="G125" s="244"/>
      <c r="H125" s="247">
        <v>101.99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AT125" s="253" t="s">
        <v>147</v>
      </c>
      <c r="AU125" s="253" t="s">
        <v>85</v>
      </c>
      <c r="AV125" s="12" t="s">
        <v>141</v>
      </c>
      <c r="AW125" s="12" t="s">
        <v>39</v>
      </c>
      <c r="AX125" s="12" t="s">
        <v>83</v>
      </c>
      <c r="AY125" s="253" t="s">
        <v>133</v>
      </c>
    </row>
    <row r="126" s="1" customFormat="1" ht="16.5" customHeight="1">
      <c r="B126" s="45"/>
      <c r="C126" s="216" t="s">
        <v>185</v>
      </c>
      <c r="D126" s="216" t="s">
        <v>136</v>
      </c>
      <c r="E126" s="217" t="s">
        <v>186</v>
      </c>
      <c r="F126" s="218" t="s">
        <v>187</v>
      </c>
      <c r="G126" s="219" t="s">
        <v>159</v>
      </c>
      <c r="H126" s="220">
        <v>166.63499999999999</v>
      </c>
      <c r="I126" s="221"/>
      <c r="J126" s="222">
        <f>ROUND(I126*H126,2)</f>
        <v>0</v>
      </c>
      <c r="K126" s="218" t="s">
        <v>140</v>
      </c>
      <c r="L126" s="71"/>
      <c r="M126" s="223" t="s">
        <v>21</v>
      </c>
      <c r="N126" s="224" t="s">
        <v>46</v>
      </c>
      <c r="O126" s="46"/>
      <c r="P126" s="225">
        <f>O126*H126</f>
        <v>0</v>
      </c>
      <c r="Q126" s="225">
        <v>0</v>
      </c>
      <c r="R126" s="225">
        <f>Q126*H126</f>
        <v>0</v>
      </c>
      <c r="S126" s="225">
        <v>0.00080000000000000004</v>
      </c>
      <c r="T126" s="226">
        <f>S126*H126</f>
        <v>0.13330800000000001</v>
      </c>
      <c r="AR126" s="23" t="s">
        <v>141</v>
      </c>
      <c r="AT126" s="23" t="s">
        <v>136</v>
      </c>
      <c r="AU126" s="23" t="s">
        <v>85</v>
      </c>
      <c r="AY126" s="23" t="s">
        <v>133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23" t="s">
        <v>83</v>
      </c>
      <c r="BK126" s="227">
        <f>ROUND(I126*H126,2)</f>
        <v>0</v>
      </c>
      <c r="BL126" s="23" t="s">
        <v>141</v>
      </c>
      <c r="BM126" s="23" t="s">
        <v>188</v>
      </c>
    </row>
    <row r="127" s="1" customFormat="1">
      <c r="B127" s="45"/>
      <c r="C127" s="73"/>
      <c r="D127" s="228" t="s">
        <v>143</v>
      </c>
      <c r="E127" s="73"/>
      <c r="F127" s="229" t="s">
        <v>189</v>
      </c>
      <c r="G127" s="73"/>
      <c r="H127" s="73"/>
      <c r="I127" s="186"/>
      <c r="J127" s="73"/>
      <c r="K127" s="73"/>
      <c r="L127" s="71"/>
      <c r="M127" s="230"/>
      <c r="N127" s="46"/>
      <c r="O127" s="46"/>
      <c r="P127" s="46"/>
      <c r="Q127" s="46"/>
      <c r="R127" s="46"/>
      <c r="S127" s="46"/>
      <c r="T127" s="94"/>
      <c r="AT127" s="23" t="s">
        <v>143</v>
      </c>
      <c r="AU127" s="23" t="s">
        <v>85</v>
      </c>
    </row>
    <row r="128" s="1" customFormat="1">
      <c r="B128" s="45"/>
      <c r="C128" s="73"/>
      <c r="D128" s="228" t="s">
        <v>145</v>
      </c>
      <c r="E128" s="73"/>
      <c r="F128" s="231" t="s">
        <v>190</v>
      </c>
      <c r="G128" s="73"/>
      <c r="H128" s="73"/>
      <c r="I128" s="186"/>
      <c r="J128" s="73"/>
      <c r="K128" s="73"/>
      <c r="L128" s="71"/>
      <c r="M128" s="230"/>
      <c r="N128" s="46"/>
      <c r="O128" s="46"/>
      <c r="P128" s="46"/>
      <c r="Q128" s="46"/>
      <c r="R128" s="46"/>
      <c r="S128" s="46"/>
      <c r="T128" s="94"/>
      <c r="AT128" s="23" t="s">
        <v>145</v>
      </c>
      <c r="AU128" s="23" t="s">
        <v>85</v>
      </c>
    </row>
    <row r="129" s="11" customFormat="1">
      <c r="B129" s="232"/>
      <c r="C129" s="233"/>
      <c r="D129" s="228" t="s">
        <v>147</v>
      </c>
      <c r="E129" s="234" t="s">
        <v>21</v>
      </c>
      <c r="F129" s="235" t="s">
        <v>191</v>
      </c>
      <c r="G129" s="233"/>
      <c r="H129" s="236">
        <v>166.63499999999999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AT129" s="242" t="s">
        <v>147</v>
      </c>
      <c r="AU129" s="242" t="s">
        <v>85</v>
      </c>
      <c r="AV129" s="11" t="s">
        <v>85</v>
      </c>
      <c r="AW129" s="11" t="s">
        <v>39</v>
      </c>
      <c r="AX129" s="11" t="s">
        <v>75</v>
      </c>
      <c r="AY129" s="242" t="s">
        <v>133</v>
      </c>
    </row>
    <row r="130" s="12" customFormat="1">
      <c r="B130" s="243"/>
      <c r="C130" s="244"/>
      <c r="D130" s="228" t="s">
        <v>147</v>
      </c>
      <c r="E130" s="245" t="s">
        <v>21</v>
      </c>
      <c r="F130" s="246" t="s">
        <v>149</v>
      </c>
      <c r="G130" s="244"/>
      <c r="H130" s="247">
        <v>166.63499999999999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AT130" s="253" t="s">
        <v>147</v>
      </c>
      <c r="AU130" s="253" t="s">
        <v>85</v>
      </c>
      <c r="AV130" s="12" t="s">
        <v>141</v>
      </c>
      <c r="AW130" s="12" t="s">
        <v>39</v>
      </c>
      <c r="AX130" s="12" t="s">
        <v>83</v>
      </c>
      <c r="AY130" s="253" t="s">
        <v>133</v>
      </c>
    </row>
    <row r="131" s="1" customFormat="1" ht="16.5" customHeight="1">
      <c r="B131" s="45"/>
      <c r="C131" s="216" t="s">
        <v>192</v>
      </c>
      <c r="D131" s="216" t="s">
        <v>136</v>
      </c>
      <c r="E131" s="217" t="s">
        <v>193</v>
      </c>
      <c r="F131" s="218" t="s">
        <v>187</v>
      </c>
      <c r="G131" s="219" t="s">
        <v>159</v>
      </c>
      <c r="H131" s="220">
        <v>87.269999999999996</v>
      </c>
      <c r="I131" s="221"/>
      <c r="J131" s="222">
        <f>ROUND(I131*H131,2)</f>
        <v>0</v>
      </c>
      <c r="K131" s="218" t="s">
        <v>21</v>
      </c>
      <c r="L131" s="71"/>
      <c r="M131" s="223" t="s">
        <v>21</v>
      </c>
      <c r="N131" s="224" t="s">
        <v>46</v>
      </c>
      <c r="O131" s="46"/>
      <c r="P131" s="225">
        <f>O131*H131</f>
        <v>0</v>
      </c>
      <c r="Q131" s="225">
        <v>0</v>
      </c>
      <c r="R131" s="225">
        <f>Q131*H131</f>
        <v>0</v>
      </c>
      <c r="S131" s="225">
        <v>0.00080000000000000004</v>
      </c>
      <c r="T131" s="226">
        <f>S131*H131</f>
        <v>0.069816000000000003</v>
      </c>
      <c r="AR131" s="23" t="s">
        <v>141</v>
      </c>
      <c r="AT131" s="23" t="s">
        <v>136</v>
      </c>
      <c r="AU131" s="23" t="s">
        <v>85</v>
      </c>
      <c r="AY131" s="23" t="s">
        <v>133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23" t="s">
        <v>83</v>
      </c>
      <c r="BK131" s="227">
        <f>ROUND(I131*H131,2)</f>
        <v>0</v>
      </c>
      <c r="BL131" s="23" t="s">
        <v>141</v>
      </c>
      <c r="BM131" s="23" t="s">
        <v>194</v>
      </c>
    </row>
    <row r="132" s="1" customFormat="1">
      <c r="B132" s="45"/>
      <c r="C132" s="73"/>
      <c r="D132" s="228" t="s">
        <v>143</v>
      </c>
      <c r="E132" s="73"/>
      <c r="F132" s="229" t="s">
        <v>189</v>
      </c>
      <c r="G132" s="73"/>
      <c r="H132" s="73"/>
      <c r="I132" s="186"/>
      <c r="J132" s="73"/>
      <c r="K132" s="73"/>
      <c r="L132" s="71"/>
      <c r="M132" s="230"/>
      <c r="N132" s="46"/>
      <c r="O132" s="46"/>
      <c r="P132" s="46"/>
      <c r="Q132" s="46"/>
      <c r="R132" s="46"/>
      <c r="S132" s="46"/>
      <c r="T132" s="94"/>
      <c r="AT132" s="23" t="s">
        <v>143</v>
      </c>
      <c r="AU132" s="23" t="s">
        <v>85</v>
      </c>
    </row>
    <row r="133" s="1" customFormat="1">
      <c r="B133" s="45"/>
      <c r="C133" s="73"/>
      <c r="D133" s="228" t="s">
        <v>145</v>
      </c>
      <c r="E133" s="73"/>
      <c r="F133" s="231" t="s">
        <v>195</v>
      </c>
      <c r="G133" s="73"/>
      <c r="H133" s="73"/>
      <c r="I133" s="186"/>
      <c r="J133" s="73"/>
      <c r="K133" s="73"/>
      <c r="L133" s="71"/>
      <c r="M133" s="230"/>
      <c r="N133" s="46"/>
      <c r="O133" s="46"/>
      <c r="P133" s="46"/>
      <c r="Q133" s="46"/>
      <c r="R133" s="46"/>
      <c r="S133" s="46"/>
      <c r="T133" s="94"/>
      <c r="AT133" s="23" t="s">
        <v>145</v>
      </c>
      <c r="AU133" s="23" t="s">
        <v>85</v>
      </c>
    </row>
    <row r="134" s="11" customFormat="1">
      <c r="B134" s="232"/>
      <c r="C134" s="233"/>
      <c r="D134" s="228" t="s">
        <v>147</v>
      </c>
      <c r="E134" s="234" t="s">
        <v>21</v>
      </c>
      <c r="F134" s="235" t="s">
        <v>196</v>
      </c>
      <c r="G134" s="233"/>
      <c r="H134" s="236">
        <v>15.039999999999999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147</v>
      </c>
      <c r="AU134" s="242" t="s">
        <v>85</v>
      </c>
      <c r="AV134" s="11" t="s">
        <v>85</v>
      </c>
      <c r="AW134" s="11" t="s">
        <v>39</v>
      </c>
      <c r="AX134" s="11" t="s">
        <v>75</v>
      </c>
      <c r="AY134" s="242" t="s">
        <v>133</v>
      </c>
    </row>
    <row r="135" s="11" customFormat="1">
      <c r="B135" s="232"/>
      <c r="C135" s="233"/>
      <c r="D135" s="228" t="s">
        <v>147</v>
      </c>
      <c r="E135" s="234" t="s">
        <v>21</v>
      </c>
      <c r="F135" s="235" t="s">
        <v>197</v>
      </c>
      <c r="G135" s="233"/>
      <c r="H135" s="236">
        <v>12.48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147</v>
      </c>
      <c r="AU135" s="242" t="s">
        <v>85</v>
      </c>
      <c r="AV135" s="11" t="s">
        <v>85</v>
      </c>
      <c r="AW135" s="11" t="s">
        <v>39</v>
      </c>
      <c r="AX135" s="11" t="s">
        <v>75</v>
      </c>
      <c r="AY135" s="242" t="s">
        <v>133</v>
      </c>
    </row>
    <row r="136" s="11" customFormat="1">
      <c r="B136" s="232"/>
      <c r="C136" s="233"/>
      <c r="D136" s="228" t="s">
        <v>147</v>
      </c>
      <c r="E136" s="234" t="s">
        <v>21</v>
      </c>
      <c r="F136" s="235" t="s">
        <v>198</v>
      </c>
      <c r="G136" s="233"/>
      <c r="H136" s="236">
        <v>17.395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147</v>
      </c>
      <c r="AU136" s="242" t="s">
        <v>85</v>
      </c>
      <c r="AV136" s="11" t="s">
        <v>85</v>
      </c>
      <c r="AW136" s="11" t="s">
        <v>39</v>
      </c>
      <c r="AX136" s="11" t="s">
        <v>75</v>
      </c>
      <c r="AY136" s="242" t="s">
        <v>133</v>
      </c>
    </row>
    <row r="137" s="11" customFormat="1">
      <c r="B137" s="232"/>
      <c r="C137" s="233"/>
      <c r="D137" s="228" t="s">
        <v>147</v>
      </c>
      <c r="E137" s="234" t="s">
        <v>21</v>
      </c>
      <c r="F137" s="235" t="s">
        <v>198</v>
      </c>
      <c r="G137" s="233"/>
      <c r="H137" s="236">
        <v>17.395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AT137" s="242" t="s">
        <v>147</v>
      </c>
      <c r="AU137" s="242" t="s">
        <v>85</v>
      </c>
      <c r="AV137" s="11" t="s">
        <v>85</v>
      </c>
      <c r="AW137" s="11" t="s">
        <v>39</v>
      </c>
      <c r="AX137" s="11" t="s">
        <v>75</v>
      </c>
      <c r="AY137" s="242" t="s">
        <v>133</v>
      </c>
    </row>
    <row r="138" s="11" customFormat="1">
      <c r="B138" s="232"/>
      <c r="C138" s="233"/>
      <c r="D138" s="228" t="s">
        <v>147</v>
      </c>
      <c r="E138" s="234" t="s">
        <v>21</v>
      </c>
      <c r="F138" s="235" t="s">
        <v>197</v>
      </c>
      <c r="G138" s="233"/>
      <c r="H138" s="236">
        <v>12.48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AT138" s="242" t="s">
        <v>147</v>
      </c>
      <c r="AU138" s="242" t="s">
        <v>85</v>
      </c>
      <c r="AV138" s="11" t="s">
        <v>85</v>
      </c>
      <c r="AW138" s="11" t="s">
        <v>39</v>
      </c>
      <c r="AX138" s="11" t="s">
        <v>75</v>
      </c>
      <c r="AY138" s="242" t="s">
        <v>133</v>
      </c>
    </row>
    <row r="139" s="11" customFormat="1">
      <c r="B139" s="232"/>
      <c r="C139" s="233"/>
      <c r="D139" s="228" t="s">
        <v>147</v>
      </c>
      <c r="E139" s="234" t="s">
        <v>21</v>
      </c>
      <c r="F139" s="235" t="s">
        <v>197</v>
      </c>
      <c r="G139" s="233"/>
      <c r="H139" s="236">
        <v>12.48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147</v>
      </c>
      <c r="AU139" s="242" t="s">
        <v>85</v>
      </c>
      <c r="AV139" s="11" t="s">
        <v>85</v>
      </c>
      <c r="AW139" s="11" t="s">
        <v>39</v>
      </c>
      <c r="AX139" s="11" t="s">
        <v>75</v>
      </c>
      <c r="AY139" s="242" t="s">
        <v>133</v>
      </c>
    </row>
    <row r="140" s="12" customFormat="1">
      <c r="B140" s="243"/>
      <c r="C140" s="244"/>
      <c r="D140" s="228" t="s">
        <v>147</v>
      </c>
      <c r="E140" s="245" t="s">
        <v>21</v>
      </c>
      <c r="F140" s="246" t="s">
        <v>149</v>
      </c>
      <c r="G140" s="244"/>
      <c r="H140" s="247">
        <v>87.269999999999996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147</v>
      </c>
      <c r="AU140" s="253" t="s">
        <v>85</v>
      </c>
      <c r="AV140" s="12" t="s">
        <v>141</v>
      </c>
      <c r="AW140" s="12" t="s">
        <v>39</v>
      </c>
      <c r="AX140" s="12" t="s">
        <v>83</v>
      </c>
      <c r="AY140" s="253" t="s">
        <v>133</v>
      </c>
    </row>
    <row r="141" s="10" customFormat="1" ht="29.88" customHeight="1">
      <c r="B141" s="200"/>
      <c r="C141" s="201"/>
      <c r="D141" s="202" t="s">
        <v>74</v>
      </c>
      <c r="E141" s="214" t="s">
        <v>85</v>
      </c>
      <c r="F141" s="214" t="s">
        <v>199</v>
      </c>
      <c r="G141" s="201"/>
      <c r="H141" s="201"/>
      <c r="I141" s="204"/>
      <c r="J141" s="215">
        <f>BK141</f>
        <v>0</v>
      </c>
      <c r="K141" s="201"/>
      <c r="L141" s="206"/>
      <c r="M141" s="207"/>
      <c r="N141" s="208"/>
      <c r="O141" s="208"/>
      <c r="P141" s="209">
        <f>SUM(P142:P227)</f>
        <v>0</v>
      </c>
      <c r="Q141" s="208"/>
      <c r="R141" s="209">
        <f>SUM(R142:R227)</f>
        <v>271.78089617000001</v>
      </c>
      <c r="S141" s="208"/>
      <c r="T141" s="210">
        <f>SUM(T142:T227)</f>
        <v>0</v>
      </c>
      <c r="AR141" s="211" t="s">
        <v>83</v>
      </c>
      <c r="AT141" s="212" t="s">
        <v>74</v>
      </c>
      <c r="AU141" s="212" t="s">
        <v>83</v>
      </c>
      <c r="AY141" s="211" t="s">
        <v>133</v>
      </c>
      <c r="BK141" s="213">
        <f>SUM(BK142:BK227)</f>
        <v>0</v>
      </c>
    </row>
    <row r="142" s="1" customFormat="1" ht="16.5" customHeight="1">
      <c r="B142" s="45"/>
      <c r="C142" s="216" t="s">
        <v>200</v>
      </c>
      <c r="D142" s="216" t="s">
        <v>136</v>
      </c>
      <c r="E142" s="217" t="s">
        <v>201</v>
      </c>
      <c r="F142" s="218" t="s">
        <v>202</v>
      </c>
      <c r="G142" s="219" t="s">
        <v>159</v>
      </c>
      <c r="H142" s="220">
        <v>166.63499999999999</v>
      </c>
      <c r="I142" s="221"/>
      <c r="J142" s="222">
        <f>ROUND(I142*H142,2)</f>
        <v>0</v>
      </c>
      <c r="K142" s="218" t="s">
        <v>140</v>
      </c>
      <c r="L142" s="71"/>
      <c r="M142" s="223" t="s">
        <v>21</v>
      </c>
      <c r="N142" s="224" t="s">
        <v>46</v>
      </c>
      <c r="O142" s="46"/>
      <c r="P142" s="225">
        <f>O142*H142</f>
        <v>0</v>
      </c>
      <c r="Q142" s="225">
        <v>0.00010000000000000001</v>
      </c>
      <c r="R142" s="225">
        <f>Q142*H142</f>
        <v>0.016663500000000001</v>
      </c>
      <c r="S142" s="225">
        <v>0</v>
      </c>
      <c r="T142" s="226">
        <f>S142*H142</f>
        <v>0</v>
      </c>
      <c r="AR142" s="23" t="s">
        <v>141</v>
      </c>
      <c r="AT142" s="23" t="s">
        <v>136</v>
      </c>
      <c r="AU142" s="23" t="s">
        <v>85</v>
      </c>
      <c r="AY142" s="23" t="s">
        <v>133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23" t="s">
        <v>83</v>
      </c>
      <c r="BK142" s="227">
        <f>ROUND(I142*H142,2)</f>
        <v>0</v>
      </c>
      <c r="BL142" s="23" t="s">
        <v>141</v>
      </c>
      <c r="BM142" s="23" t="s">
        <v>203</v>
      </c>
    </row>
    <row r="143" s="1" customFormat="1">
      <c r="B143" s="45"/>
      <c r="C143" s="73"/>
      <c r="D143" s="228" t="s">
        <v>143</v>
      </c>
      <c r="E143" s="73"/>
      <c r="F143" s="229" t="s">
        <v>204</v>
      </c>
      <c r="G143" s="73"/>
      <c r="H143" s="73"/>
      <c r="I143" s="186"/>
      <c r="J143" s="73"/>
      <c r="K143" s="73"/>
      <c r="L143" s="71"/>
      <c r="M143" s="230"/>
      <c r="N143" s="46"/>
      <c r="O143" s="46"/>
      <c r="P143" s="46"/>
      <c r="Q143" s="46"/>
      <c r="R143" s="46"/>
      <c r="S143" s="46"/>
      <c r="T143" s="94"/>
      <c r="AT143" s="23" t="s">
        <v>143</v>
      </c>
      <c r="AU143" s="23" t="s">
        <v>85</v>
      </c>
    </row>
    <row r="144" s="1" customFormat="1">
      <c r="B144" s="45"/>
      <c r="C144" s="73"/>
      <c r="D144" s="228" t="s">
        <v>145</v>
      </c>
      <c r="E144" s="73"/>
      <c r="F144" s="231" t="s">
        <v>205</v>
      </c>
      <c r="G144" s="73"/>
      <c r="H144" s="73"/>
      <c r="I144" s="186"/>
      <c r="J144" s="73"/>
      <c r="K144" s="73"/>
      <c r="L144" s="71"/>
      <c r="M144" s="230"/>
      <c r="N144" s="46"/>
      <c r="O144" s="46"/>
      <c r="P144" s="46"/>
      <c r="Q144" s="46"/>
      <c r="R144" s="46"/>
      <c r="S144" s="46"/>
      <c r="T144" s="94"/>
      <c r="AT144" s="23" t="s">
        <v>145</v>
      </c>
      <c r="AU144" s="23" t="s">
        <v>85</v>
      </c>
    </row>
    <row r="145" s="11" customFormat="1">
      <c r="B145" s="232"/>
      <c r="C145" s="233"/>
      <c r="D145" s="228" t="s">
        <v>147</v>
      </c>
      <c r="E145" s="234" t="s">
        <v>21</v>
      </c>
      <c r="F145" s="235" t="s">
        <v>191</v>
      </c>
      <c r="G145" s="233"/>
      <c r="H145" s="236">
        <v>166.63499999999999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147</v>
      </c>
      <c r="AU145" s="242" t="s">
        <v>85</v>
      </c>
      <c r="AV145" s="11" t="s">
        <v>85</v>
      </c>
      <c r="AW145" s="11" t="s">
        <v>39</v>
      </c>
      <c r="AX145" s="11" t="s">
        <v>75</v>
      </c>
      <c r="AY145" s="242" t="s">
        <v>133</v>
      </c>
    </row>
    <row r="146" s="12" customFormat="1">
      <c r="B146" s="243"/>
      <c r="C146" s="244"/>
      <c r="D146" s="228" t="s">
        <v>147</v>
      </c>
      <c r="E146" s="245" t="s">
        <v>21</v>
      </c>
      <c r="F146" s="246" t="s">
        <v>149</v>
      </c>
      <c r="G146" s="244"/>
      <c r="H146" s="247">
        <v>166.63499999999999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147</v>
      </c>
      <c r="AU146" s="253" t="s">
        <v>85</v>
      </c>
      <c r="AV146" s="12" t="s">
        <v>141</v>
      </c>
      <c r="AW146" s="12" t="s">
        <v>39</v>
      </c>
      <c r="AX146" s="12" t="s">
        <v>83</v>
      </c>
      <c r="AY146" s="253" t="s">
        <v>133</v>
      </c>
    </row>
    <row r="147" s="1" customFormat="1" ht="16.5" customHeight="1">
      <c r="B147" s="45"/>
      <c r="C147" s="254" t="s">
        <v>206</v>
      </c>
      <c r="D147" s="254" t="s">
        <v>207</v>
      </c>
      <c r="E147" s="255" t="s">
        <v>208</v>
      </c>
      <c r="F147" s="256" t="s">
        <v>209</v>
      </c>
      <c r="G147" s="257" t="s">
        <v>159</v>
      </c>
      <c r="H147" s="258">
        <v>191.63</v>
      </c>
      <c r="I147" s="259"/>
      <c r="J147" s="260">
        <f>ROUND(I147*H147,2)</f>
        <v>0</v>
      </c>
      <c r="K147" s="256" t="s">
        <v>140</v>
      </c>
      <c r="L147" s="261"/>
      <c r="M147" s="262" t="s">
        <v>21</v>
      </c>
      <c r="N147" s="263" t="s">
        <v>46</v>
      </c>
      <c r="O147" s="46"/>
      <c r="P147" s="225">
        <f>O147*H147</f>
        <v>0</v>
      </c>
      <c r="Q147" s="225">
        <v>0.00031</v>
      </c>
      <c r="R147" s="225">
        <f>Q147*H147</f>
        <v>0.059405300000000001</v>
      </c>
      <c r="S147" s="225">
        <v>0</v>
      </c>
      <c r="T147" s="226">
        <f>S147*H147</f>
        <v>0</v>
      </c>
      <c r="AR147" s="23" t="s">
        <v>171</v>
      </c>
      <c r="AT147" s="23" t="s">
        <v>207</v>
      </c>
      <c r="AU147" s="23" t="s">
        <v>85</v>
      </c>
      <c r="AY147" s="23" t="s">
        <v>133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23" t="s">
        <v>83</v>
      </c>
      <c r="BK147" s="227">
        <f>ROUND(I147*H147,2)</f>
        <v>0</v>
      </c>
      <c r="BL147" s="23" t="s">
        <v>141</v>
      </c>
      <c r="BM147" s="23" t="s">
        <v>210</v>
      </c>
    </row>
    <row r="148" s="1" customFormat="1">
      <c r="B148" s="45"/>
      <c r="C148" s="73"/>
      <c r="D148" s="228" t="s">
        <v>143</v>
      </c>
      <c r="E148" s="73"/>
      <c r="F148" s="229" t="s">
        <v>209</v>
      </c>
      <c r="G148" s="73"/>
      <c r="H148" s="73"/>
      <c r="I148" s="186"/>
      <c r="J148" s="73"/>
      <c r="K148" s="73"/>
      <c r="L148" s="71"/>
      <c r="M148" s="230"/>
      <c r="N148" s="46"/>
      <c r="O148" s="46"/>
      <c r="P148" s="46"/>
      <c r="Q148" s="46"/>
      <c r="R148" s="46"/>
      <c r="S148" s="46"/>
      <c r="T148" s="94"/>
      <c r="AT148" s="23" t="s">
        <v>143</v>
      </c>
      <c r="AU148" s="23" t="s">
        <v>85</v>
      </c>
    </row>
    <row r="149" s="11" customFormat="1">
      <c r="B149" s="232"/>
      <c r="C149" s="233"/>
      <c r="D149" s="228" t="s">
        <v>147</v>
      </c>
      <c r="E149" s="233"/>
      <c r="F149" s="235" t="s">
        <v>211</v>
      </c>
      <c r="G149" s="233"/>
      <c r="H149" s="236">
        <v>191.63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147</v>
      </c>
      <c r="AU149" s="242" t="s">
        <v>85</v>
      </c>
      <c r="AV149" s="11" t="s">
        <v>85</v>
      </c>
      <c r="AW149" s="11" t="s">
        <v>6</v>
      </c>
      <c r="AX149" s="11" t="s">
        <v>83</v>
      </c>
      <c r="AY149" s="242" t="s">
        <v>133</v>
      </c>
    </row>
    <row r="150" s="1" customFormat="1" ht="16.5" customHeight="1">
      <c r="B150" s="45"/>
      <c r="C150" s="216" t="s">
        <v>9</v>
      </c>
      <c r="D150" s="216" t="s">
        <v>136</v>
      </c>
      <c r="E150" s="217" t="s">
        <v>212</v>
      </c>
      <c r="F150" s="218" t="s">
        <v>202</v>
      </c>
      <c r="G150" s="219" t="s">
        <v>159</v>
      </c>
      <c r="H150" s="220">
        <v>87.269999999999996</v>
      </c>
      <c r="I150" s="221"/>
      <c r="J150" s="222">
        <f>ROUND(I150*H150,2)</f>
        <v>0</v>
      </c>
      <c r="K150" s="218" t="s">
        <v>21</v>
      </c>
      <c r="L150" s="71"/>
      <c r="M150" s="223" t="s">
        <v>21</v>
      </c>
      <c r="N150" s="224" t="s">
        <v>46</v>
      </c>
      <c r="O150" s="46"/>
      <c r="P150" s="225">
        <f>O150*H150</f>
        <v>0</v>
      </c>
      <c r="Q150" s="225">
        <v>0.00010000000000000001</v>
      </c>
      <c r="R150" s="225">
        <f>Q150*H150</f>
        <v>0.0087270000000000004</v>
      </c>
      <c r="S150" s="225">
        <v>0</v>
      </c>
      <c r="T150" s="226">
        <f>S150*H150</f>
        <v>0</v>
      </c>
      <c r="AR150" s="23" t="s">
        <v>141</v>
      </c>
      <c r="AT150" s="23" t="s">
        <v>136</v>
      </c>
      <c r="AU150" s="23" t="s">
        <v>85</v>
      </c>
      <c r="AY150" s="23" t="s">
        <v>133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23" t="s">
        <v>83</v>
      </c>
      <c r="BK150" s="227">
        <f>ROUND(I150*H150,2)</f>
        <v>0</v>
      </c>
      <c r="BL150" s="23" t="s">
        <v>141</v>
      </c>
      <c r="BM150" s="23" t="s">
        <v>213</v>
      </c>
    </row>
    <row r="151" s="1" customFormat="1">
      <c r="B151" s="45"/>
      <c r="C151" s="73"/>
      <c r="D151" s="228" t="s">
        <v>143</v>
      </c>
      <c r="E151" s="73"/>
      <c r="F151" s="229" t="s">
        <v>204</v>
      </c>
      <c r="G151" s="73"/>
      <c r="H151" s="73"/>
      <c r="I151" s="186"/>
      <c r="J151" s="73"/>
      <c r="K151" s="73"/>
      <c r="L151" s="71"/>
      <c r="M151" s="230"/>
      <c r="N151" s="46"/>
      <c r="O151" s="46"/>
      <c r="P151" s="46"/>
      <c r="Q151" s="46"/>
      <c r="R151" s="46"/>
      <c r="S151" s="46"/>
      <c r="T151" s="94"/>
      <c r="AT151" s="23" t="s">
        <v>143</v>
      </c>
      <c r="AU151" s="23" t="s">
        <v>85</v>
      </c>
    </row>
    <row r="152" s="1" customFormat="1">
      <c r="B152" s="45"/>
      <c r="C152" s="73"/>
      <c r="D152" s="228" t="s">
        <v>145</v>
      </c>
      <c r="E152" s="73"/>
      <c r="F152" s="231" t="s">
        <v>214</v>
      </c>
      <c r="G152" s="73"/>
      <c r="H152" s="73"/>
      <c r="I152" s="186"/>
      <c r="J152" s="73"/>
      <c r="K152" s="73"/>
      <c r="L152" s="71"/>
      <c r="M152" s="230"/>
      <c r="N152" s="46"/>
      <c r="O152" s="46"/>
      <c r="P152" s="46"/>
      <c r="Q152" s="46"/>
      <c r="R152" s="46"/>
      <c r="S152" s="46"/>
      <c r="T152" s="94"/>
      <c r="AT152" s="23" t="s">
        <v>145</v>
      </c>
      <c r="AU152" s="23" t="s">
        <v>85</v>
      </c>
    </row>
    <row r="153" s="11" customFormat="1">
      <c r="B153" s="232"/>
      <c r="C153" s="233"/>
      <c r="D153" s="228" t="s">
        <v>147</v>
      </c>
      <c r="E153" s="234" t="s">
        <v>21</v>
      </c>
      <c r="F153" s="235" t="s">
        <v>196</v>
      </c>
      <c r="G153" s="233"/>
      <c r="H153" s="236">
        <v>15.039999999999999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147</v>
      </c>
      <c r="AU153" s="242" t="s">
        <v>85</v>
      </c>
      <c r="AV153" s="11" t="s">
        <v>85</v>
      </c>
      <c r="AW153" s="11" t="s">
        <v>39</v>
      </c>
      <c r="AX153" s="11" t="s">
        <v>75</v>
      </c>
      <c r="AY153" s="242" t="s">
        <v>133</v>
      </c>
    </row>
    <row r="154" s="11" customFormat="1">
      <c r="B154" s="232"/>
      <c r="C154" s="233"/>
      <c r="D154" s="228" t="s">
        <v>147</v>
      </c>
      <c r="E154" s="234" t="s">
        <v>21</v>
      </c>
      <c r="F154" s="235" t="s">
        <v>197</v>
      </c>
      <c r="G154" s="233"/>
      <c r="H154" s="236">
        <v>12.48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147</v>
      </c>
      <c r="AU154" s="242" t="s">
        <v>85</v>
      </c>
      <c r="AV154" s="11" t="s">
        <v>85</v>
      </c>
      <c r="AW154" s="11" t="s">
        <v>39</v>
      </c>
      <c r="AX154" s="11" t="s">
        <v>75</v>
      </c>
      <c r="AY154" s="242" t="s">
        <v>133</v>
      </c>
    </row>
    <row r="155" s="11" customFormat="1">
      <c r="B155" s="232"/>
      <c r="C155" s="233"/>
      <c r="D155" s="228" t="s">
        <v>147</v>
      </c>
      <c r="E155" s="234" t="s">
        <v>21</v>
      </c>
      <c r="F155" s="235" t="s">
        <v>198</v>
      </c>
      <c r="G155" s="233"/>
      <c r="H155" s="236">
        <v>17.395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147</v>
      </c>
      <c r="AU155" s="242" t="s">
        <v>85</v>
      </c>
      <c r="AV155" s="11" t="s">
        <v>85</v>
      </c>
      <c r="AW155" s="11" t="s">
        <v>39</v>
      </c>
      <c r="AX155" s="11" t="s">
        <v>75</v>
      </c>
      <c r="AY155" s="242" t="s">
        <v>133</v>
      </c>
    </row>
    <row r="156" s="11" customFormat="1">
      <c r="B156" s="232"/>
      <c r="C156" s="233"/>
      <c r="D156" s="228" t="s">
        <v>147</v>
      </c>
      <c r="E156" s="234" t="s">
        <v>21</v>
      </c>
      <c r="F156" s="235" t="s">
        <v>198</v>
      </c>
      <c r="G156" s="233"/>
      <c r="H156" s="236">
        <v>17.395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147</v>
      </c>
      <c r="AU156" s="242" t="s">
        <v>85</v>
      </c>
      <c r="AV156" s="11" t="s">
        <v>85</v>
      </c>
      <c r="AW156" s="11" t="s">
        <v>39</v>
      </c>
      <c r="AX156" s="11" t="s">
        <v>75</v>
      </c>
      <c r="AY156" s="242" t="s">
        <v>133</v>
      </c>
    </row>
    <row r="157" s="11" customFormat="1">
      <c r="B157" s="232"/>
      <c r="C157" s="233"/>
      <c r="D157" s="228" t="s">
        <v>147</v>
      </c>
      <c r="E157" s="234" t="s">
        <v>21</v>
      </c>
      <c r="F157" s="235" t="s">
        <v>197</v>
      </c>
      <c r="G157" s="233"/>
      <c r="H157" s="236">
        <v>12.48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147</v>
      </c>
      <c r="AU157" s="242" t="s">
        <v>85</v>
      </c>
      <c r="AV157" s="11" t="s">
        <v>85</v>
      </c>
      <c r="AW157" s="11" t="s">
        <v>39</v>
      </c>
      <c r="AX157" s="11" t="s">
        <v>75</v>
      </c>
      <c r="AY157" s="242" t="s">
        <v>133</v>
      </c>
    </row>
    <row r="158" s="11" customFormat="1">
      <c r="B158" s="232"/>
      <c r="C158" s="233"/>
      <c r="D158" s="228" t="s">
        <v>147</v>
      </c>
      <c r="E158" s="234" t="s">
        <v>21</v>
      </c>
      <c r="F158" s="235" t="s">
        <v>197</v>
      </c>
      <c r="G158" s="233"/>
      <c r="H158" s="236">
        <v>12.48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147</v>
      </c>
      <c r="AU158" s="242" t="s">
        <v>85</v>
      </c>
      <c r="AV158" s="11" t="s">
        <v>85</v>
      </c>
      <c r="AW158" s="11" t="s">
        <v>39</v>
      </c>
      <c r="AX158" s="11" t="s">
        <v>75</v>
      </c>
      <c r="AY158" s="242" t="s">
        <v>133</v>
      </c>
    </row>
    <row r="159" s="12" customFormat="1">
      <c r="B159" s="243"/>
      <c r="C159" s="244"/>
      <c r="D159" s="228" t="s">
        <v>147</v>
      </c>
      <c r="E159" s="245" t="s">
        <v>21</v>
      </c>
      <c r="F159" s="246" t="s">
        <v>149</v>
      </c>
      <c r="G159" s="244"/>
      <c r="H159" s="247">
        <v>87.269999999999996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AT159" s="253" t="s">
        <v>147</v>
      </c>
      <c r="AU159" s="253" t="s">
        <v>85</v>
      </c>
      <c r="AV159" s="12" t="s">
        <v>141</v>
      </c>
      <c r="AW159" s="12" t="s">
        <v>39</v>
      </c>
      <c r="AX159" s="12" t="s">
        <v>83</v>
      </c>
      <c r="AY159" s="253" t="s">
        <v>133</v>
      </c>
    </row>
    <row r="160" s="1" customFormat="1" ht="16.5" customHeight="1">
      <c r="B160" s="45"/>
      <c r="C160" s="254" t="s">
        <v>215</v>
      </c>
      <c r="D160" s="254" t="s">
        <v>207</v>
      </c>
      <c r="E160" s="255" t="s">
        <v>216</v>
      </c>
      <c r="F160" s="256" t="s">
        <v>209</v>
      </c>
      <c r="G160" s="257" t="s">
        <v>159</v>
      </c>
      <c r="H160" s="258">
        <v>100.361</v>
      </c>
      <c r="I160" s="259"/>
      <c r="J160" s="260">
        <f>ROUND(I160*H160,2)</f>
        <v>0</v>
      </c>
      <c r="K160" s="256" t="s">
        <v>21</v>
      </c>
      <c r="L160" s="261"/>
      <c r="M160" s="262" t="s">
        <v>21</v>
      </c>
      <c r="N160" s="263" t="s">
        <v>46</v>
      </c>
      <c r="O160" s="46"/>
      <c r="P160" s="225">
        <f>O160*H160</f>
        <v>0</v>
      </c>
      <c r="Q160" s="225">
        <v>0.00031</v>
      </c>
      <c r="R160" s="225">
        <f>Q160*H160</f>
        <v>0.03111191</v>
      </c>
      <c r="S160" s="225">
        <v>0</v>
      </c>
      <c r="T160" s="226">
        <f>S160*H160</f>
        <v>0</v>
      </c>
      <c r="AR160" s="23" t="s">
        <v>171</v>
      </c>
      <c r="AT160" s="23" t="s">
        <v>207</v>
      </c>
      <c r="AU160" s="23" t="s">
        <v>85</v>
      </c>
      <c r="AY160" s="23" t="s">
        <v>133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23" t="s">
        <v>83</v>
      </c>
      <c r="BK160" s="227">
        <f>ROUND(I160*H160,2)</f>
        <v>0</v>
      </c>
      <c r="BL160" s="23" t="s">
        <v>141</v>
      </c>
      <c r="BM160" s="23" t="s">
        <v>217</v>
      </c>
    </row>
    <row r="161" s="1" customFormat="1">
      <c r="B161" s="45"/>
      <c r="C161" s="73"/>
      <c r="D161" s="228" t="s">
        <v>143</v>
      </c>
      <c r="E161" s="73"/>
      <c r="F161" s="229" t="s">
        <v>209</v>
      </c>
      <c r="G161" s="73"/>
      <c r="H161" s="73"/>
      <c r="I161" s="186"/>
      <c r="J161" s="73"/>
      <c r="K161" s="73"/>
      <c r="L161" s="71"/>
      <c r="M161" s="230"/>
      <c r="N161" s="46"/>
      <c r="O161" s="46"/>
      <c r="P161" s="46"/>
      <c r="Q161" s="46"/>
      <c r="R161" s="46"/>
      <c r="S161" s="46"/>
      <c r="T161" s="94"/>
      <c r="AT161" s="23" t="s">
        <v>143</v>
      </c>
      <c r="AU161" s="23" t="s">
        <v>85</v>
      </c>
    </row>
    <row r="162" s="1" customFormat="1">
      <c r="B162" s="45"/>
      <c r="C162" s="73"/>
      <c r="D162" s="228" t="s">
        <v>145</v>
      </c>
      <c r="E162" s="73"/>
      <c r="F162" s="231" t="s">
        <v>214</v>
      </c>
      <c r="G162" s="73"/>
      <c r="H162" s="73"/>
      <c r="I162" s="186"/>
      <c r="J162" s="73"/>
      <c r="K162" s="73"/>
      <c r="L162" s="71"/>
      <c r="M162" s="230"/>
      <c r="N162" s="46"/>
      <c r="O162" s="46"/>
      <c r="P162" s="46"/>
      <c r="Q162" s="46"/>
      <c r="R162" s="46"/>
      <c r="S162" s="46"/>
      <c r="T162" s="94"/>
      <c r="AT162" s="23" t="s">
        <v>145</v>
      </c>
      <c r="AU162" s="23" t="s">
        <v>85</v>
      </c>
    </row>
    <row r="163" s="11" customFormat="1">
      <c r="B163" s="232"/>
      <c r="C163" s="233"/>
      <c r="D163" s="228" t="s">
        <v>147</v>
      </c>
      <c r="E163" s="233"/>
      <c r="F163" s="235" t="s">
        <v>218</v>
      </c>
      <c r="G163" s="233"/>
      <c r="H163" s="236">
        <v>100.361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147</v>
      </c>
      <c r="AU163" s="242" t="s">
        <v>85</v>
      </c>
      <c r="AV163" s="11" t="s">
        <v>85</v>
      </c>
      <c r="AW163" s="11" t="s">
        <v>6</v>
      </c>
      <c r="AX163" s="11" t="s">
        <v>83</v>
      </c>
      <c r="AY163" s="242" t="s">
        <v>133</v>
      </c>
    </row>
    <row r="164" s="1" customFormat="1" ht="16.5" customHeight="1">
      <c r="B164" s="45"/>
      <c r="C164" s="216" t="s">
        <v>219</v>
      </c>
      <c r="D164" s="216" t="s">
        <v>136</v>
      </c>
      <c r="E164" s="217" t="s">
        <v>220</v>
      </c>
      <c r="F164" s="218" t="s">
        <v>221</v>
      </c>
      <c r="G164" s="219" t="s">
        <v>139</v>
      </c>
      <c r="H164" s="220">
        <v>20.693999999999999</v>
      </c>
      <c r="I164" s="221"/>
      <c r="J164" s="222">
        <f>ROUND(I164*H164,2)</f>
        <v>0</v>
      </c>
      <c r="K164" s="218" t="s">
        <v>21</v>
      </c>
      <c r="L164" s="71"/>
      <c r="M164" s="223" t="s">
        <v>21</v>
      </c>
      <c r="N164" s="224" t="s">
        <v>46</v>
      </c>
      <c r="O164" s="46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AR164" s="23" t="s">
        <v>141</v>
      </c>
      <c r="AT164" s="23" t="s">
        <v>136</v>
      </c>
      <c r="AU164" s="23" t="s">
        <v>85</v>
      </c>
      <c r="AY164" s="23" t="s">
        <v>133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23" t="s">
        <v>83</v>
      </c>
      <c r="BK164" s="227">
        <f>ROUND(I164*H164,2)</f>
        <v>0</v>
      </c>
      <c r="BL164" s="23" t="s">
        <v>141</v>
      </c>
      <c r="BM164" s="23" t="s">
        <v>222</v>
      </c>
    </row>
    <row r="165" s="1" customFormat="1">
      <c r="B165" s="45"/>
      <c r="C165" s="73"/>
      <c r="D165" s="228" t="s">
        <v>143</v>
      </c>
      <c r="E165" s="73"/>
      <c r="F165" s="229" t="s">
        <v>223</v>
      </c>
      <c r="G165" s="73"/>
      <c r="H165" s="73"/>
      <c r="I165" s="186"/>
      <c r="J165" s="73"/>
      <c r="K165" s="73"/>
      <c r="L165" s="71"/>
      <c r="M165" s="230"/>
      <c r="N165" s="46"/>
      <c r="O165" s="46"/>
      <c r="P165" s="46"/>
      <c r="Q165" s="46"/>
      <c r="R165" s="46"/>
      <c r="S165" s="46"/>
      <c r="T165" s="94"/>
      <c r="AT165" s="23" t="s">
        <v>143</v>
      </c>
      <c r="AU165" s="23" t="s">
        <v>85</v>
      </c>
    </row>
    <row r="166" s="1" customFormat="1">
      <c r="B166" s="45"/>
      <c r="C166" s="73"/>
      <c r="D166" s="228" t="s">
        <v>145</v>
      </c>
      <c r="E166" s="73"/>
      <c r="F166" s="231" t="s">
        <v>214</v>
      </c>
      <c r="G166" s="73"/>
      <c r="H166" s="73"/>
      <c r="I166" s="186"/>
      <c r="J166" s="73"/>
      <c r="K166" s="73"/>
      <c r="L166" s="71"/>
      <c r="M166" s="230"/>
      <c r="N166" s="46"/>
      <c r="O166" s="46"/>
      <c r="P166" s="46"/>
      <c r="Q166" s="46"/>
      <c r="R166" s="46"/>
      <c r="S166" s="46"/>
      <c r="T166" s="94"/>
      <c r="AT166" s="23" t="s">
        <v>145</v>
      </c>
      <c r="AU166" s="23" t="s">
        <v>85</v>
      </c>
    </row>
    <row r="167" s="11" customFormat="1">
      <c r="B167" s="232"/>
      <c r="C167" s="233"/>
      <c r="D167" s="228" t="s">
        <v>147</v>
      </c>
      <c r="E167" s="234" t="s">
        <v>21</v>
      </c>
      <c r="F167" s="235" t="s">
        <v>224</v>
      </c>
      <c r="G167" s="233"/>
      <c r="H167" s="236">
        <v>3.5640000000000001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147</v>
      </c>
      <c r="AU167" s="242" t="s">
        <v>85</v>
      </c>
      <c r="AV167" s="11" t="s">
        <v>85</v>
      </c>
      <c r="AW167" s="11" t="s">
        <v>39</v>
      </c>
      <c r="AX167" s="11" t="s">
        <v>75</v>
      </c>
      <c r="AY167" s="242" t="s">
        <v>133</v>
      </c>
    </row>
    <row r="168" s="11" customFormat="1">
      <c r="B168" s="232"/>
      <c r="C168" s="233"/>
      <c r="D168" s="228" t="s">
        <v>147</v>
      </c>
      <c r="E168" s="234" t="s">
        <v>21</v>
      </c>
      <c r="F168" s="235" t="s">
        <v>225</v>
      </c>
      <c r="G168" s="233"/>
      <c r="H168" s="236">
        <v>2.7000000000000002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AT168" s="242" t="s">
        <v>147</v>
      </c>
      <c r="AU168" s="242" t="s">
        <v>85</v>
      </c>
      <c r="AV168" s="11" t="s">
        <v>85</v>
      </c>
      <c r="AW168" s="11" t="s">
        <v>39</v>
      </c>
      <c r="AX168" s="11" t="s">
        <v>75</v>
      </c>
      <c r="AY168" s="242" t="s">
        <v>133</v>
      </c>
    </row>
    <row r="169" s="11" customFormat="1">
      <c r="B169" s="232"/>
      <c r="C169" s="233"/>
      <c r="D169" s="228" t="s">
        <v>147</v>
      </c>
      <c r="E169" s="234" t="s">
        <v>21</v>
      </c>
      <c r="F169" s="235" t="s">
        <v>226</v>
      </c>
      <c r="G169" s="233"/>
      <c r="H169" s="236">
        <v>4.5149999999999997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147</v>
      </c>
      <c r="AU169" s="242" t="s">
        <v>85</v>
      </c>
      <c r="AV169" s="11" t="s">
        <v>85</v>
      </c>
      <c r="AW169" s="11" t="s">
        <v>39</v>
      </c>
      <c r="AX169" s="11" t="s">
        <v>75</v>
      </c>
      <c r="AY169" s="242" t="s">
        <v>133</v>
      </c>
    </row>
    <row r="170" s="11" customFormat="1">
      <c r="B170" s="232"/>
      <c r="C170" s="233"/>
      <c r="D170" s="228" t="s">
        <v>147</v>
      </c>
      <c r="E170" s="234" t="s">
        <v>21</v>
      </c>
      <c r="F170" s="235" t="s">
        <v>226</v>
      </c>
      <c r="G170" s="233"/>
      <c r="H170" s="236">
        <v>4.5149999999999997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147</v>
      </c>
      <c r="AU170" s="242" t="s">
        <v>85</v>
      </c>
      <c r="AV170" s="11" t="s">
        <v>85</v>
      </c>
      <c r="AW170" s="11" t="s">
        <v>39</v>
      </c>
      <c r="AX170" s="11" t="s">
        <v>75</v>
      </c>
      <c r="AY170" s="242" t="s">
        <v>133</v>
      </c>
    </row>
    <row r="171" s="11" customFormat="1">
      <c r="B171" s="232"/>
      <c r="C171" s="233"/>
      <c r="D171" s="228" t="s">
        <v>147</v>
      </c>
      <c r="E171" s="234" t="s">
        <v>21</v>
      </c>
      <c r="F171" s="235" t="s">
        <v>225</v>
      </c>
      <c r="G171" s="233"/>
      <c r="H171" s="236">
        <v>2.7000000000000002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147</v>
      </c>
      <c r="AU171" s="242" t="s">
        <v>85</v>
      </c>
      <c r="AV171" s="11" t="s">
        <v>85</v>
      </c>
      <c r="AW171" s="11" t="s">
        <v>39</v>
      </c>
      <c r="AX171" s="11" t="s">
        <v>75</v>
      </c>
      <c r="AY171" s="242" t="s">
        <v>133</v>
      </c>
    </row>
    <row r="172" s="11" customFormat="1">
      <c r="B172" s="232"/>
      <c r="C172" s="233"/>
      <c r="D172" s="228" t="s">
        <v>147</v>
      </c>
      <c r="E172" s="234" t="s">
        <v>21</v>
      </c>
      <c r="F172" s="235" t="s">
        <v>225</v>
      </c>
      <c r="G172" s="233"/>
      <c r="H172" s="236">
        <v>2.7000000000000002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147</v>
      </c>
      <c r="AU172" s="242" t="s">
        <v>85</v>
      </c>
      <c r="AV172" s="11" t="s">
        <v>85</v>
      </c>
      <c r="AW172" s="11" t="s">
        <v>39</v>
      </c>
      <c r="AX172" s="11" t="s">
        <v>75</v>
      </c>
      <c r="AY172" s="242" t="s">
        <v>133</v>
      </c>
    </row>
    <row r="173" s="12" customFormat="1">
      <c r="B173" s="243"/>
      <c r="C173" s="244"/>
      <c r="D173" s="228" t="s">
        <v>147</v>
      </c>
      <c r="E173" s="245" t="s">
        <v>21</v>
      </c>
      <c r="F173" s="246" t="s">
        <v>149</v>
      </c>
      <c r="G173" s="244"/>
      <c r="H173" s="247">
        <v>20.693999999999999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147</v>
      </c>
      <c r="AU173" s="253" t="s">
        <v>85</v>
      </c>
      <c r="AV173" s="12" t="s">
        <v>141</v>
      </c>
      <c r="AW173" s="12" t="s">
        <v>39</v>
      </c>
      <c r="AX173" s="12" t="s">
        <v>83</v>
      </c>
      <c r="AY173" s="253" t="s">
        <v>133</v>
      </c>
    </row>
    <row r="174" s="1" customFormat="1" ht="16.5" customHeight="1">
      <c r="B174" s="45"/>
      <c r="C174" s="216" t="s">
        <v>227</v>
      </c>
      <c r="D174" s="216" t="s">
        <v>136</v>
      </c>
      <c r="E174" s="217" t="s">
        <v>228</v>
      </c>
      <c r="F174" s="218" t="s">
        <v>229</v>
      </c>
      <c r="G174" s="219" t="s">
        <v>159</v>
      </c>
      <c r="H174" s="220">
        <v>45.390000000000001</v>
      </c>
      <c r="I174" s="221"/>
      <c r="J174" s="222">
        <f>ROUND(I174*H174,2)</f>
        <v>0</v>
      </c>
      <c r="K174" s="218" t="s">
        <v>21</v>
      </c>
      <c r="L174" s="71"/>
      <c r="M174" s="223" t="s">
        <v>21</v>
      </c>
      <c r="N174" s="224" t="s">
        <v>46</v>
      </c>
      <c r="O174" s="46"/>
      <c r="P174" s="225">
        <f>O174*H174</f>
        <v>0</v>
      </c>
      <c r="Q174" s="225">
        <v>0.0014400000000000001</v>
      </c>
      <c r="R174" s="225">
        <f>Q174*H174</f>
        <v>0.065361600000000006</v>
      </c>
      <c r="S174" s="225">
        <v>0</v>
      </c>
      <c r="T174" s="226">
        <f>S174*H174</f>
        <v>0</v>
      </c>
      <c r="AR174" s="23" t="s">
        <v>141</v>
      </c>
      <c r="AT174" s="23" t="s">
        <v>136</v>
      </c>
      <c r="AU174" s="23" t="s">
        <v>85</v>
      </c>
      <c r="AY174" s="23" t="s">
        <v>133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23" t="s">
        <v>83</v>
      </c>
      <c r="BK174" s="227">
        <f>ROUND(I174*H174,2)</f>
        <v>0</v>
      </c>
      <c r="BL174" s="23" t="s">
        <v>141</v>
      </c>
      <c r="BM174" s="23" t="s">
        <v>230</v>
      </c>
    </row>
    <row r="175" s="1" customFormat="1">
      <c r="B175" s="45"/>
      <c r="C175" s="73"/>
      <c r="D175" s="228" t="s">
        <v>143</v>
      </c>
      <c r="E175" s="73"/>
      <c r="F175" s="229" t="s">
        <v>231</v>
      </c>
      <c r="G175" s="73"/>
      <c r="H175" s="73"/>
      <c r="I175" s="186"/>
      <c r="J175" s="73"/>
      <c r="K175" s="73"/>
      <c r="L175" s="71"/>
      <c r="M175" s="230"/>
      <c r="N175" s="46"/>
      <c r="O175" s="46"/>
      <c r="P175" s="46"/>
      <c r="Q175" s="46"/>
      <c r="R175" s="46"/>
      <c r="S175" s="46"/>
      <c r="T175" s="94"/>
      <c r="AT175" s="23" t="s">
        <v>143</v>
      </c>
      <c r="AU175" s="23" t="s">
        <v>85</v>
      </c>
    </row>
    <row r="176" s="1" customFormat="1">
      <c r="B176" s="45"/>
      <c r="C176" s="73"/>
      <c r="D176" s="228" t="s">
        <v>145</v>
      </c>
      <c r="E176" s="73"/>
      <c r="F176" s="231" t="s">
        <v>214</v>
      </c>
      <c r="G176" s="73"/>
      <c r="H176" s="73"/>
      <c r="I176" s="186"/>
      <c r="J176" s="73"/>
      <c r="K176" s="73"/>
      <c r="L176" s="71"/>
      <c r="M176" s="230"/>
      <c r="N176" s="46"/>
      <c r="O176" s="46"/>
      <c r="P176" s="46"/>
      <c r="Q176" s="46"/>
      <c r="R176" s="46"/>
      <c r="S176" s="46"/>
      <c r="T176" s="94"/>
      <c r="AT176" s="23" t="s">
        <v>145</v>
      </c>
      <c r="AU176" s="23" t="s">
        <v>85</v>
      </c>
    </row>
    <row r="177" s="13" customFormat="1">
      <c r="B177" s="264"/>
      <c r="C177" s="265"/>
      <c r="D177" s="228" t="s">
        <v>147</v>
      </c>
      <c r="E177" s="266" t="s">
        <v>21</v>
      </c>
      <c r="F177" s="267" t="s">
        <v>232</v>
      </c>
      <c r="G177" s="265"/>
      <c r="H177" s="266" t="s">
        <v>21</v>
      </c>
      <c r="I177" s="268"/>
      <c r="J177" s="265"/>
      <c r="K177" s="265"/>
      <c r="L177" s="269"/>
      <c r="M177" s="270"/>
      <c r="N177" s="271"/>
      <c r="O177" s="271"/>
      <c r="P177" s="271"/>
      <c r="Q177" s="271"/>
      <c r="R177" s="271"/>
      <c r="S177" s="271"/>
      <c r="T177" s="272"/>
      <c r="AT177" s="273" t="s">
        <v>147</v>
      </c>
      <c r="AU177" s="273" t="s">
        <v>85</v>
      </c>
      <c r="AV177" s="13" t="s">
        <v>83</v>
      </c>
      <c r="AW177" s="13" t="s">
        <v>39</v>
      </c>
      <c r="AX177" s="13" t="s">
        <v>75</v>
      </c>
      <c r="AY177" s="273" t="s">
        <v>133</v>
      </c>
    </row>
    <row r="178" s="11" customFormat="1">
      <c r="B178" s="232"/>
      <c r="C178" s="233"/>
      <c r="D178" s="228" t="s">
        <v>147</v>
      </c>
      <c r="E178" s="234" t="s">
        <v>21</v>
      </c>
      <c r="F178" s="235" t="s">
        <v>233</v>
      </c>
      <c r="G178" s="233"/>
      <c r="H178" s="236">
        <v>6.1200000000000001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147</v>
      </c>
      <c r="AU178" s="242" t="s">
        <v>85</v>
      </c>
      <c r="AV178" s="11" t="s">
        <v>85</v>
      </c>
      <c r="AW178" s="11" t="s">
        <v>39</v>
      </c>
      <c r="AX178" s="11" t="s">
        <v>75</v>
      </c>
      <c r="AY178" s="242" t="s">
        <v>133</v>
      </c>
    </row>
    <row r="179" s="11" customFormat="1">
      <c r="B179" s="232"/>
      <c r="C179" s="233"/>
      <c r="D179" s="228" t="s">
        <v>147</v>
      </c>
      <c r="E179" s="234" t="s">
        <v>21</v>
      </c>
      <c r="F179" s="235" t="s">
        <v>234</v>
      </c>
      <c r="G179" s="233"/>
      <c r="H179" s="236">
        <v>5.1600000000000001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AT179" s="242" t="s">
        <v>147</v>
      </c>
      <c r="AU179" s="242" t="s">
        <v>85</v>
      </c>
      <c r="AV179" s="11" t="s">
        <v>85</v>
      </c>
      <c r="AW179" s="11" t="s">
        <v>39</v>
      </c>
      <c r="AX179" s="11" t="s">
        <v>75</v>
      </c>
      <c r="AY179" s="242" t="s">
        <v>133</v>
      </c>
    </row>
    <row r="180" s="11" customFormat="1">
      <c r="B180" s="232"/>
      <c r="C180" s="233"/>
      <c r="D180" s="228" t="s">
        <v>147</v>
      </c>
      <c r="E180" s="234" t="s">
        <v>21</v>
      </c>
      <c r="F180" s="235" t="s">
        <v>235</v>
      </c>
      <c r="G180" s="233"/>
      <c r="H180" s="236">
        <v>6.7800000000000002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147</v>
      </c>
      <c r="AU180" s="242" t="s">
        <v>85</v>
      </c>
      <c r="AV180" s="11" t="s">
        <v>85</v>
      </c>
      <c r="AW180" s="11" t="s">
        <v>39</v>
      </c>
      <c r="AX180" s="11" t="s">
        <v>75</v>
      </c>
      <c r="AY180" s="242" t="s">
        <v>133</v>
      </c>
    </row>
    <row r="181" s="11" customFormat="1">
      <c r="B181" s="232"/>
      <c r="C181" s="233"/>
      <c r="D181" s="228" t="s">
        <v>147</v>
      </c>
      <c r="E181" s="234" t="s">
        <v>21</v>
      </c>
      <c r="F181" s="235" t="s">
        <v>235</v>
      </c>
      <c r="G181" s="233"/>
      <c r="H181" s="236">
        <v>6.7800000000000002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147</v>
      </c>
      <c r="AU181" s="242" t="s">
        <v>85</v>
      </c>
      <c r="AV181" s="11" t="s">
        <v>85</v>
      </c>
      <c r="AW181" s="11" t="s">
        <v>39</v>
      </c>
      <c r="AX181" s="11" t="s">
        <v>75</v>
      </c>
      <c r="AY181" s="242" t="s">
        <v>133</v>
      </c>
    </row>
    <row r="182" s="11" customFormat="1">
      <c r="B182" s="232"/>
      <c r="C182" s="233"/>
      <c r="D182" s="228" t="s">
        <v>147</v>
      </c>
      <c r="E182" s="234" t="s">
        <v>21</v>
      </c>
      <c r="F182" s="235" t="s">
        <v>234</v>
      </c>
      <c r="G182" s="233"/>
      <c r="H182" s="236">
        <v>5.1600000000000001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147</v>
      </c>
      <c r="AU182" s="242" t="s">
        <v>85</v>
      </c>
      <c r="AV182" s="11" t="s">
        <v>85</v>
      </c>
      <c r="AW182" s="11" t="s">
        <v>39</v>
      </c>
      <c r="AX182" s="11" t="s">
        <v>75</v>
      </c>
      <c r="AY182" s="242" t="s">
        <v>133</v>
      </c>
    </row>
    <row r="183" s="11" customFormat="1">
      <c r="B183" s="232"/>
      <c r="C183" s="233"/>
      <c r="D183" s="228" t="s">
        <v>147</v>
      </c>
      <c r="E183" s="234" t="s">
        <v>21</v>
      </c>
      <c r="F183" s="235" t="s">
        <v>234</v>
      </c>
      <c r="G183" s="233"/>
      <c r="H183" s="236">
        <v>5.1600000000000001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AT183" s="242" t="s">
        <v>147</v>
      </c>
      <c r="AU183" s="242" t="s">
        <v>85</v>
      </c>
      <c r="AV183" s="11" t="s">
        <v>85</v>
      </c>
      <c r="AW183" s="11" t="s">
        <v>39</v>
      </c>
      <c r="AX183" s="11" t="s">
        <v>75</v>
      </c>
      <c r="AY183" s="242" t="s">
        <v>133</v>
      </c>
    </row>
    <row r="184" s="13" customFormat="1">
      <c r="B184" s="264"/>
      <c r="C184" s="265"/>
      <c r="D184" s="228" t="s">
        <v>147</v>
      </c>
      <c r="E184" s="266" t="s">
        <v>21</v>
      </c>
      <c r="F184" s="267" t="s">
        <v>236</v>
      </c>
      <c r="G184" s="265"/>
      <c r="H184" s="266" t="s">
        <v>21</v>
      </c>
      <c r="I184" s="268"/>
      <c r="J184" s="265"/>
      <c r="K184" s="265"/>
      <c r="L184" s="269"/>
      <c r="M184" s="270"/>
      <c r="N184" s="271"/>
      <c r="O184" s="271"/>
      <c r="P184" s="271"/>
      <c r="Q184" s="271"/>
      <c r="R184" s="271"/>
      <c r="S184" s="271"/>
      <c r="T184" s="272"/>
      <c r="AT184" s="273" t="s">
        <v>147</v>
      </c>
      <c r="AU184" s="273" t="s">
        <v>85</v>
      </c>
      <c r="AV184" s="13" t="s">
        <v>83</v>
      </c>
      <c r="AW184" s="13" t="s">
        <v>39</v>
      </c>
      <c r="AX184" s="13" t="s">
        <v>75</v>
      </c>
      <c r="AY184" s="273" t="s">
        <v>133</v>
      </c>
    </row>
    <row r="185" s="11" customFormat="1">
      <c r="B185" s="232"/>
      <c r="C185" s="233"/>
      <c r="D185" s="228" t="s">
        <v>147</v>
      </c>
      <c r="E185" s="234" t="s">
        <v>21</v>
      </c>
      <c r="F185" s="235" t="s">
        <v>237</v>
      </c>
      <c r="G185" s="233"/>
      <c r="H185" s="236">
        <v>1.77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AT185" s="242" t="s">
        <v>147</v>
      </c>
      <c r="AU185" s="242" t="s">
        <v>85</v>
      </c>
      <c r="AV185" s="11" t="s">
        <v>85</v>
      </c>
      <c r="AW185" s="11" t="s">
        <v>39</v>
      </c>
      <c r="AX185" s="11" t="s">
        <v>75</v>
      </c>
      <c r="AY185" s="242" t="s">
        <v>133</v>
      </c>
    </row>
    <row r="186" s="11" customFormat="1">
      <c r="B186" s="232"/>
      <c r="C186" s="233"/>
      <c r="D186" s="228" t="s">
        <v>147</v>
      </c>
      <c r="E186" s="234" t="s">
        <v>21</v>
      </c>
      <c r="F186" s="235" t="s">
        <v>238</v>
      </c>
      <c r="G186" s="233"/>
      <c r="H186" s="236">
        <v>1.53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147</v>
      </c>
      <c r="AU186" s="242" t="s">
        <v>85</v>
      </c>
      <c r="AV186" s="11" t="s">
        <v>85</v>
      </c>
      <c r="AW186" s="11" t="s">
        <v>39</v>
      </c>
      <c r="AX186" s="11" t="s">
        <v>75</v>
      </c>
      <c r="AY186" s="242" t="s">
        <v>133</v>
      </c>
    </row>
    <row r="187" s="11" customFormat="1">
      <c r="B187" s="232"/>
      <c r="C187" s="233"/>
      <c r="D187" s="228" t="s">
        <v>147</v>
      </c>
      <c r="E187" s="234" t="s">
        <v>21</v>
      </c>
      <c r="F187" s="235" t="s">
        <v>239</v>
      </c>
      <c r="G187" s="233"/>
      <c r="H187" s="236">
        <v>1.9350000000000001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147</v>
      </c>
      <c r="AU187" s="242" t="s">
        <v>85</v>
      </c>
      <c r="AV187" s="11" t="s">
        <v>85</v>
      </c>
      <c r="AW187" s="11" t="s">
        <v>39</v>
      </c>
      <c r="AX187" s="11" t="s">
        <v>75</v>
      </c>
      <c r="AY187" s="242" t="s">
        <v>133</v>
      </c>
    </row>
    <row r="188" s="11" customFormat="1">
      <c r="B188" s="232"/>
      <c r="C188" s="233"/>
      <c r="D188" s="228" t="s">
        <v>147</v>
      </c>
      <c r="E188" s="234" t="s">
        <v>21</v>
      </c>
      <c r="F188" s="235" t="s">
        <v>239</v>
      </c>
      <c r="G188" s="233"/>
      <c r="H188" s="236">
        <v>1.9350000000000001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AT188" s="242" t="s">
        <v>147</v>
      </c>
      <c r="AU188" s="242" t="s">
        <v>85</v>
      </c>
      <c r="AV188" s="11" t="s">
        <v>85</v>
      </c>
      <c r="AW188" s="11" t="s">
        <v>39</v>
      </c>
      <c r="AX188" s="11" t="s">
        <v>75</v>
      </c>
      <c r="AY188" s="242" t="s">
        <v>133</v>
      </c>
    </row>
    <row r="189" s="11" customFormat="1">
      <c r="B189" s="232"/>
      <c r="C189" s="233"/>
      <c r="D189" s="228" t="s">
        <v>147</v>
      </c>
      <c r="E189" s="234" t="s">
        <v>21</v>
      </c>
      <c r="F189" s="235" t="s">
        <v>238</v>
      </c>
      <c r="G189" s="233"/>
      <c r="H189" s="236">
        <v>1.53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147</v>
      </c>
      <c r="AU189" s="242" t="s">
        <v>85</v>
      </c>
      <c r="AV189" s="11" t="s">
        <v>85</v>
      </c>
      <c r="AW189" s="11" t="s">
        <v>39</v>
      </c>
      <c r="AX189" s="11" t="s">
        <v>75</v>
      </c>
      <c r="AY189" s="242" t="s">
        <v>133</v>
      </c>
    </row>
    <row r="190" s="11" customFormat="1">
      <c r="B190" s="232"/>
      <c r="C190" s="233"/>
      <c r="D190" s="228" t="s">
        <v>147</v>
      </c>
      <c r="E190" s="234" t="s">
        <v>21</v>
      </c>
      <c r="F190" s="235" t="s">
        <v>238</v>
      </c>
      <c r="G190" s="233"/>
      <c r="H190" s="236">
        <v>1.53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147</v>
      </c>
      <c r="AU190" s="242" t="s">
        <v>85</v>
      </c>
      <c r="AV190" s="11" t="s">
        <v>85</v>
      </c>
      <c r="AW190" s="11" t="s">
        <v>39</v>
      </c>
      <c r="AX190" s="11" t="s">
        <v>75</v>
      </c>
      <c r="AY190" s="242" t="s">
        <v>133</v>
      </c>
    </row>
    <row r="191" s="12" customFormat="1">
      <c r="B191" s="243"/>
      <c r="C191" s="244"/>
      <c r="D191" s="228" t="s">
        <v>147</v>
      </c>
      <c r="E191" s="245" t="s">
        <v>21</v>
      </c>
      <c r="F191" s="246" t="s">
        <v>149</v>
      </c>
      <c r="G191" s="244"/>
      <c r="H191" s="247">
        <v>45.390000000000001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AT191" s="253" t="s">
        <v>147</v>
      </c>
      <c r="AU191" s="253" t="s">
        <v>85</v>
      </c>
      <c r="AV191" s="12" t="s">
        <v>141</v>
      </c>
      <c r="AW191" s="12" t="s">
        <v>39</v>
      </c>
      <c r="AX191" s="12" t="s">
        <v>83</v>
      </c>
      <c r="AY191" s="253" t="s">
        <v>133</v>
      </c>
    </row>
    <row r="192" s="1" customFormat="1" ht="16.5" customHeight="1">
      <c r="B192" s="45"/>
      <c r="C192" s="216" t="s">
        <v>240</v>
      </c>
      <c r="D192" s="216" t="s">
        <v>136</v>
      </c>
      <c r="E192" s="217" t="s">
        <v>241</v>
      </c>
      <c r="F192" s="218" t="s">
        <v>242</v>
      </c>
      <c r="G192" s="219" t="s">
        <v>159</v>
      </c>
      <c r="H192" s="220">
        <v>45.390000000000001</v>
      </c>
      <c r="I192" s="221"/>
      <c r="J192" s="222">
        <f>ROUND(I192*H192,2)</f>
        <v>0</v>
      </c>
      <c r="K192" s="218" t="s">
        <v>21</v>
      </c>
      <c r="L192" s="71"/>
      <c r="M192" s="223" t="s">
        <v>21</v>
      </c>
      <c r="N192" s="224" t="s">
        <v>46</v>
      </c>
      <c r="O192" s="46"/>
      <c r="P192" s="225">
        <f>O192*H192</f>
        <v>0</v>
      </c>
      <c r="Q192" s="225">
        <v>4.0000000000000003E-05</v>
      </c>
      <c r="R192" s="225">
        <f>Q192*H192</f>
        <v>0.0018156000000000001</v>
      </c>
      <c r="S192" s="225">
        <v>0</v>
      </c>
      <c r="T192" s="226">
        <f>S192*H192</f>
        <v>0</v>
      </c>
      <c r="AR192" s="23" t="s">
        <v>141</v>
      </c>
      <c r="AT192" s="23" t="s">
        <v>136</v>
      </c>
      <c r="AU192" s="23" t="s">
        <v>85</v>
      </c>
      <c r="AY192" s="23" t="s">
        <v>133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23" t="s">
        <v>83</v>
      </c>
      <c r="BK192" s="227">
        <f>ROUND(I192*H192,2)</f>
        <v>0</v>
      </c>
      <c r="BL192" s="23" t="s">
        <v>141</v>
      </c>
      <c r="BM192" s="23" t="s">
        <v>243</v>
      </c>
    </row>
    <row r="193" s="1" customFormat="1">
      <c r="B193" s="45"/>
      <c r="C193" s="73"/>
      <c r="D193" s="228" t="s">
        <v>143</v>
      </c>
      <c r="E193" s="73"/>
      <c r="F193" s="229" t="s">
        <v>244</v>
      </c>
      <c r="G193" s="73"/>
      <c r="H193" s="73"/>
      <c r="I193" s="186"/>
      <c r="J193" s="73"/>
      <c r="K193" s="73"/>
      <c r="L193" s="71"/>
      <c r="M193" s="230"/>
      <c r="N193" s="46"/>
      <c r="O193" s="46"/>
      <c r="P193" s="46"/>
      <c r="Q193" s="46"/>
      <c r="R193" s="46"/>
      <c r="S193" s="46"/>
      <c r="T193" s="94"/>
      <c r="AT193" s="23" t="s">
        <v>143</v>
      </c>
      <c r="AU193" s="23" t="s">
        <v>85</v>
      </c>
    </row>
    <row r="194" s="1" customFormat="1">
      <c r="B194" s="45"/>
      <c r="C194" s="73"/>
      <c r="D194" s="228" t="s">
        <v>145</v>
      </c>
      <c r="E194" s="73"/>
      <c r="F194" s="231" t="s">
        <v>214</v>
      </c>
      <c r="G194" s="73"/>
      <c r="H194" s="73"/>
      <c r="I194" s="186"/>
      <c r="J194" s="73"/>
      <c r="K194" s="73"/>
      <c r="L194" s="71"/>
      <c r="M194" s="230"/>
      <c r="N194" s="46"/>
      <c r="O194" s="46"/>
      <c r="P194" s="46"/>
      <c r="Q194" s="46"/>
      <c r="R194" s="46"/>
      <c r="S194" s="46"/>
      <c r="T194" s="94"/>
      <c r="AT194" s="23" t="s">
        <v>145</v>
      </c>
      <c r="AU194" s="23" t="s">
        <v>85</v>
      </c>
    </row>
    <row r="195" s="13" customFormat="1">
      <c r="B195" s="264"/>
      <c r="C195" s="265"/>
      <c r="D195" s="228" t="s">
        <v>147</v>
      </c>
      <c r="E195" s="266" t="s">
        <v>21</v>
      </c>
      <c r="F195" s="267" t="s">
        <v>232</v>
      </c>
      <c r="G195" s="265"/>
      <c r="H195" s="266" t="s">
        <v>21</v>
      </c>
      <c r="I195" s="268"/>
      <c r="J195" s="265"/>
      <c r="K195" s="265"/>
      <c r="L195" s="269"/>
      <c r="M195" s="270"/>
      <c r="N195" s="271"/>
      <c r="O195" s="271"/>
      <c r="P195" s="271"/>
      <c r="Q195" s="271"/>
      <c r="R195" s="271"/>
      <c r="S195" s="271"/>
      <c r="T195" s="272"/>
      <c r="AT195" s="273" t="s">
        <v>147</v>
      </c>
      <c r="AU195" s="273" t="s">
        <v>85</v>
      </c>
      <c r="AV195" s="13" t="s">
        <v>83</v>
      </c>
      <c r="AW195" s="13" t="s">
        <v>39</v>
      </c>
      <c r="AX195" s="13" t="s">
        <v>75</v>
      </c>
      <c r="AY195" s="273" t="s">
        <v>133</v>
      </c>
    </row>
    <row r="196" s="11" customFormat="1">
      <c r="B196" s="232"/>
      <c r="C196" s="233"/>
      <c r="D196" s="228" t="s">
        <v>147</v>
      </c>
      <c r="E196" s="234" t="s">
        <v>21</v>
      </c>
      <c r="F196" s="235" t="s">
        <v>233</v>
      </c>
      <c r="G196" s="233"/>
      <c r="H196" s="236">
        <v>6.1200000000000001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AT196" s="242" t="s">
        <v>147</v>
      </c>
      <c r="AU196" s="242" t="s">
        <v>85</v>
      </c>
      <c r="AV196" s="11" t="s">
        <v>85</v>
      </c>
      <c r="AW196" s="11" t="s">
        <v>39</v>
      </c>
      <c r="AX196" s="11" t="s">
        <v>75</v>
      </c>
      <c r="AY196" s="242" t="s">
        <v>133</v>
      </c>
    </row>
    <row r="197" s="11" customFormat="1">
      <c r="B197" s="232"/>
      <c r="C197" s="233"/>
      <c r="D197" s="228" t="s">
        <v>147</v>
      </c>
      <c r="E197" s="234" t="s">
        <v>21</v>
      </c>
      <c r="F197" s="235" t="s">
        <v>234</v>
      </c>
      <c r="G197" s="233"/>
      <c r="H197" s="236">
        <v>5.1600000000000001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147</v>
      </c>
      <c r="AU197" s="242" t="s">
        <v>85</v>
      </c>
      <c r="AV197" s="11" t="s">
        <v>85</v>
      </c>
      <c r="AW197" s="11" t="s">
        <v>39</v>
      </c>
      <c r="AX197" s="11" t="s">
        <v>75</v>
      </c>
      <c r="AY197" s="242" t="s">
        <v>133</v>
      </c>
    </row>
    <row r="198" s="11" customFormat="1">
      <c r="B198" s="232"/>
      <c r="C198" s="233"/>
      <c r="D198" s="228" t="s">
        <v>147</v>
      </c>
      <c r="E198" s="234" t="s">
        <v>21</v>
      </c>
      <c r="F198" s="235" t="s">
        <v>235</v>
      </c>
      <c r="G198" s="233"/>
      <c r="H198" s="236">
        <v>6.7800000000000002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AT198" s="242" t="s">
        <v>147</v>
      </c>
      <c r="AU198" s="242" t="s">
        <v>85</v>
      </c>
      <c r="AV198" s="11" t="s">
        <v>85</v>
      </c>
      <c r="AW198" s="11" t="s">
        <v>39</v>
      </c>
      <c r="AX198" s="11" t="s">
        <v>75</v>
      </c>
      <c r="AY198" s="242" t="s">
        <v>133</v>
      </c>
    </row>
    <row r="199" s="11" customFormat="1">
      <c r="B199" s="232"/>
      <c r="C199" s="233"/>
      <c r="D199" s="228" t="s">
        <v>147</v>
      </c>
      <c r="E199" s="234" t="s">
        <v>21</v>
      </c>
      <c r="F199" s="235" t="s">
        <v>235</v>
      </c>
      <c r="G199" s="233"/>
      <c r="H199" s="236">
        <v>6.7800000000000002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AT199" s="242" t="s">
        <v>147</v>
      </c>
      <c r="AU199" s="242" t="s">
        <v>85</v>
      </c>
      <c r="AV199" s="11" t="s">
        <v>85</v>
      </c>
      <c r="AW199" s="11" t="s">
        <v>39</v>
      </c>
      <c r="AX199" s="11" t="s">
        <v>75</v>
      </c>
      <c r="AY199" s="242" t="s">
        <v>133</v>
      </c>
    </row>
    <row r="200" s="11" customFormat="1">
      <c r="B200" s="232"/>
      <c r="C200" s="233"/>
      <c r="D200" s="228" t="s">
        <v>147</v>
      </c>
      <c r="E200" s="234" t="s">
        <v>21</v>
      </c>
      <c r="F200" s="235" t="s">
        <v>234</v>
      </c>
      <c r="G200" s="233"/>
      <c r="H200" s="236">
        <v>5.1600000000000001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147</v>
      </c>
      <c r="AU200" s="242" t="s">
        <v>85</v>
      </c>
      <c r="AV200" s="11" t="s">
        <v>85</v>
      </c>
      <c r="AW200" s="11" t="s">
        <v>39</v>
      </c>
      <c r="AX200" s="11" t="s">
        <v>75</v>
      </c>
      <c r="AY200" s="242" t="s">
        <v>133</v>
      </c>
    </row>
    <row r="201" s="11" customFormat="1">
      <c r="B201" s="232"/>
      <c r="C201" s="233"/>
      <c r="D201" s="228" t="s">
        <v>147</v>
      </c>
      <c r="E201" s="234" t="s">
        <v>21</v>
      </c>
      <c r="F201" s="235" t="s">
        <v>234</v>
      </c>
      <c r="G201" s="233"/>
      <c r="H201" s="236">
        <v>5.1600000000000001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AT201" s="242" t="s">
        <v>147</v>
      </c>
      <c r="AU201" s="242" t="s">
        <v>85</v>
      </c>
      <c r="AV201" s="11" t="s">
        <v>85</v>
      </c>
      <c r="AW201" s="11" t="s">
        <v>39</v>
      </c>
      <c r="AX201" s="11" t="s">
        <v>75</v>
      </c>
      <c r="AY201" s="242" t="s">
        <v>133</v>
      </c>
    </row>
    <row r="202" s="13" customFormat="1">
      <c r="B202" s="264"/>
      <c r="C202" s="265"/>
      <c r="D202" s="228" t="s">
        <v>147</v>
      </c>
      <c r="E202" s="266" t="s">
        <v>21</v>
      </c>
      <c r="F202" s="267" t="s">
        <v>236</v>
      </c>
      <c r="G202" s="265"/>
      <c r="H202" s="266" t="s">
        <v>21</v>
      </c>
      <c r="I202" s="268"/>
      <c r="J202" s="265"/>
      <c r="K202" s="265"/>
      <c r="L202" s="269"/>
      <c r="M202" s="270"/>
      <c r="N202" s="271"/>
      <c r="O202" s="271"/>
      <c r="P202" s="271"/>
      <c r="Q202" s="271"/>
      <c r="R202" s="271"/>
      <c r="S202" s="271"/>
      <c r="T202" s="272"/>
      <c r="AT202" s="273" t="s">
        <v>147</v>
      </c>
      <c r="AU202" s="273" t="s">
        <v>85</v>
      </c>
      <c r="AV202" s="13" t="s">
        <v>83</v>
      </c>
      <c r="AW202" s="13" t="s">
        <v>39</v>
      </c>
      <c r="AX202" s="13" t="s">
        <v>75</v>
      </c>
      <c r="AY202" s="273" t="s">
        <v>133</v>
      </c>
    </row>
    <row r="203" s="11" customFormat="1">
      <c r="B203" s="232"/>
      <c r="C203" s="233"/>
      <c r="D203" s="228" t="s">
        <v>147</v>
      </c>
      <c r="E203" s="234" t="s">
        <v>21</v>
      </c>
      <c r="F203" s="235" t="s">
        <v>237</v>
      </c>
      <c r="G203" s="233"/>
      <c r="H203" s="236">
        <v>1.77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AT203" s="242" t="s">
        <v>147</v>
      </c>
      <c r="AU203" s="242" t="s">
        <v>85</v>
      </c>
      <c r="AV203" s="11" t="s">
        <v>85</v>
      </c>
      <c r="AW203" s="11" t="s">
        <v>39</v>
      </c>
      <c r="AX203" s="11" t="s">
        <v>75</v>
      </c>
      <c r="AY203" s="242" t="s">
        <v>133</v>
      </c>
    </row>
    <row r="204" s="11" customFormat="1">
      <c r="B204" s="232"/>
      <c r="C204" s="233"/>
      <c r="D204" s="228" t="s">
        <v>147</v>
      </c>
      <c r="E204" s="234" t="s">
        <v>21</v>
      </c>
      <c r="F204" s="235" t="s">
        <v>238</v>
      </c>
      <c r="G204" s="233"/>
      <c r="H204" s="236">
        <v>1.53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AT204" s="242" t="s">
        <v>147</v>
      </c>
      <c r="AU204" s="242" t="s">
        <v>85</v>
      </c>
      <c r="AV204" s="11" t="s">
        <v>85</v>
      </c>
      <c r="AW204" s="11" t="s">
        <v>39</v>
      </c>
      <c r="AX204" s="11" t="s">
        <v>75</v>
      </c>
      <c r="AY204" s="242" t="s">
        <v>133</v>
      </c>
    </row>
    <row r="205" s="11" customFormat="1">
      <c r="B205" s="232"/>
      <c r="C205" s="233"/>
      <c r="D205" s="228" t="s">
        <v>147</v>
      </c>
      <c r="E205" s="234" t="s">
        <v>21</v>
      </c>
      <c r="F205" s="235" t="s">
        <v>239</v>
      </c>
      <c r="G205" s="233"/>
      <c r="H205" s="236">
        <v>1.9350000000000001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AT205" s="242" t="s">
        <v>147</v>
      </c>
      <c r="AU205" s="242" t="s">
        <v>85</v>
      </c>
      <c r="AV205" s="11" t="s">
        <v>85</v>
      </c>
      <c r="AW205" s="11" t="s">
        <v>39</v>
      </c>
      <c r="AX205" s="11" t="s">
        <v>75</v>
      </c>
      <c r="AY205" s="242" t="s">
        <v>133</v>
      </c>
    </row>
    <row r="206" s="11" customFormat="1">
      <c r="B206" s="232"/>
      <c r="C206" s="233"/>
      <c r="D206" s="228" t="s">
        <v>147</v>
      </c>
      <c r="E206" s="234" t="s">
        <v>21</v>
      </c>
      <c r="F206" s="235" t="s">
        <v>239</v>
      </c>
      <c r="G206" s="233"/>
      <c r="H206" s="236">
        <v>1.9350000000000001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147</v>
      </c>
      <c r="AU206" s="242" t="s">
        <v>85</v>
      </c>
      <c r="AV206" s="11" t="s">
        <v>85</v>
      </c>
      <c r="AW206" s="11" t="s">
        <v>39</v>
      </c>
      <c r="AX206" s="11" t="s">
        <v>75</v>
      </c>
      <c r="AY206" s="242" t="s">
        <v>133</v>
      </c>
    </row>
    <row r="207" s="11" customFormat="1">
      <c r="B207" s="232"/>
      <c r="C207" s="233"/>
      <c r="D207" s="228" t="s">
        <v>147</v>
      </c>
      <c r="E207" s="234" t="s">
        <v>21</v>
      </c>
      <c r="F207" s="235" t="s">
        <v>238</v>
      </c>
      <c r="G207" s="233"/>
      <c r="H207" s="236">
        <v>1.53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AT207" s="242" t="s">
        <v>147</v>
      </c>
      <c r="AU207" s="242" t="s">
        <v>85</v>
      </c>
      <c r="AV207" s="11" t="s">
        <v>85</v>
      </c>
      <c r="AW207" s="11" t="s">
        <v>39</v>
      </c>
      <c r="AX207" s="11" t="s">
        <v>75</v>
      </c>
      <c r="AY207" s="242" t="s">
        <v>133</v>
      </c>
    </row>
    <row r="208" s="11" customFormat="1">
      <c r="B208" s="232"/>
      <c r="C208" s="233"/>
      <c r="D208" s="228" t="s">
        <v>147</v>
      </c>
      <c r="E208" s="234" t="s">
        <v>21</v>
      </c>
      <c r="F208" s="235" t="s">
        <v>238</v>
      </c>
      <c r="G208" s="233"/>
      <c r="H208" s="236">
        <v>1.53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AT208" s="242" t="s">
        <v>147</v>
      </c>
      <c r="AU208" s="242" t="s">
        <v>85</v>
      </c>
      <c r="AV208" s="11" t="s">
        <v>85</v>
      </c>
      <c r="AW208" s="11" t="s">
        <v>39</v>
      </c>
      <c r="AX208" s="11" t="s">
        <v>75</v>
      </c>
      <c r="AY208" s="242" t="s">
        <v>133</v>
      </c>
    </row>
    <row r="209" s="12" customFormat="1">
      <c r="B209" s="243"/>
      <c r="C209" s="244"/>
      <c r="D209" s="228" t="s">
        <v>147</v>
      </c>
      <c r="E209" s="245" t="s">
        <v>21</v>
      </c>
      <c r="F209" s="246" t="s">
        <v>149</v>
      </c>
      <c r="G209" s="244"/>
      <c r="H209" s="247">
        <v>45.390000000000001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AT209" s="253" t="s">
        <v>147</v>
      </c>
      <c r="AU209" s="253" t="s">
        <v>85</v>
      </c>
      <c r="AV209" s="12" t="s">
        <v>141</v>
      </c>
      <c r="AW209" s="12" t="s">
        <v>39</v>
      </c>
      <c r="AX209" s="12" t="s">
        <v>83</v>
      </c>
      <c r="AY209" s="253" t="s">
        <v>133</v>
      </c>
    </row>
    <row r="210" s="1" customFormat="1" ht="16.5" customHeight="1">
      <c r="B210" s="45"/>
      <c r="C210" s="216" t="s">
        <v>245</v>
      </c>
      <c r="D210" s="216" t="s">
        <v>136</v>
      </c>
      <c r="E210" s="217" t="s">
        <v>246</v>
      </c>
      <c r="F210" s="218" t="s">
        <v>247</v>
      </c>
      <c r="G210" s="219" t="s">
        <v>248</v>
      </c>
      <c r="H210" s="220">
        <v>2.5329999999999999</v>
      </c>
      <c r="I210" s="221"/>
      <c r="J210" s="222">
        <f>ROUND(I210*H210,2)</f>
        <v>0</v>
      </c>
      <c r="K210" s="218" t="s">
        <v>21</v>
      </c>
      <c r="L210" s="71"/>
      <c r="M210" s="223" t="s">
        <v>21</v>
      </c>
      <c r="N210" s="224" t="s">
        <v>46</v>
      </c>
      <c r="O210" s="46"/>
      <c r="P210" s="225">
        <f>O210*H210</f>
        <v>0</v>
      </c>
      <c r="Q210" s="225">
        <v>1.0382199999999999</v>
      </c>
      <c r="R210" s="225">
        <f>Q210*H210</f>
        <v>2.6298112599999999</v>
      </c>
      <c r="S210" s="225">
        <v>0</v>
      </c>
      <c r="T210" s="226">
        <f>S210*H210</f>
        <v>0</v>
      </c>
      <c r="AR210" s="23" t="s">
        <v>141</v>
      </c>
      <c r="AT210" s="23" t="s">
        <v>136</v>
      </c>
      <c r="AU210" s="23" t="s">
        <v>85</v>
      </c>
      <c r="AY210" s="23" t="s">
        <v>133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23" t="s">
        <v>83</v>
      </c>
      <c r="BK210" s="227">
        <f>ROUND(I210*H210,2)</f>
        <v>0</v>
      </c>
      <c r="BL210" s="23" t="s">
        <v>141</v>
      </c>
      <c r="BM210" s="23" t="s">
        <v>249</v>
      </c>
    </row>
    <row r="211" s="1" customFormat="1">
      <c r="B211" s="45"/>
      <c r="C211" s="73"/>
      <c r="D211" s="228" t="s">
        <v>143</v>
      </c>
      <c r="E211" s="73"/>
      <c r="F211" s="229" t="s">
        <v>250</v>
      </c>
      <c r="G211" s="73"/>
      <c r="H211" s="73"/>
      <c r="I211" s="186"/>
      <c r="J211" s="73"/>
      <c r="K211" s="73"/>
      <c r="L211" s="71"/>
      <c r="M211" s="230"/>
      <c r="N211" s="46"/>
      <c r="O211" s="46"/>
      <c r="P211" s="46"/>
      <c r="Q211" s="46"/>
      <c r="R211" s="46"/>
      <c r="S211" s="46"/>
      <c r="T211" s="94"/>
      <c r="AT211" s="23" t="s">
        <v>143</v>
      </c>
      <c r="AU211" s="23" t="s">
        <v>85</v>
      </c>
    </row>
    <row r="212" s="1" customFormat="1">
      <c r="B212" s="45"/>
      <c r="C212" s="73"/>
      <c r="D212" s="228" t="s">
        <v>145</v>
      </c>
      <c r="E212" s="73"/>
      <c r="F212" s="231" t="s">
        <v>214</v>
      </c>
      <c r="G212" s="73"/>
      <c r="H212" s="73"/>
      <c r="I212" s="186"/>
      <c r="J212" s="73"/>
      <c r="K212" s="73"/>
      <c r="L212" s="71"/>
      <c r="M212" s="230"/>
      <c r="N212" s="46"/>
      <c r="O212" s="46"/>
      <c r="P212" s="46"/>
      <c r="Q212" s="46"/>
      <c r="R212" s="46"/>
      <c r="S212" s="46"/>
      <c r="T212" s="94"/>
      <c r="AT212" s="23" t="s">
        <v>145</v>
      </c>
      <c r="AU212" s="23" t="s">
        <v>85</v>
      </c>
    </row>
    <row r="213" s="13" customFormat="1">
      <c r="B213" s="264"/>
      <c r="C213" s="265"/>
      <c r="D213" s="228" t="s">
        <v>147</v>
      </c>
      <c r="E213" s="266" t="s">
        <v>21</v>
      </c>
      <c r="F213" s="267" t="s">
        <v>251</v>
      </c>
      <c r="G213" s="265"/>
      <c r="H213" s="266" t="s">
        <v>21</v>
      </c>
      <c r="I213" s="268"/>
      <c r="J213" s="265"/>
      <c r="K213" s="265"/>
      <c r="L213" s="269"/>
      <c r="M213" s="270"/>
      <c r="N213" s="271"/>
      <c r="O213" s="271"/>
      <c r="P213" s="271"/>
      <c r="Q213" s="271"/>
      <c r="R213" s="271"/>
      <c r="S213" s="271"/>
      <c r="T213" s="272"/>
      <c r="AT213" s="273" t="s">
        <v>147</v>
      </c>
      <c r="AU213" s="273" t="s">
        <v>85</v>
      </c>
      <c r="AV213" s="13" t="s">
        <v>83</v>
      </c>
      <c r="AW213" s="13" t="s">
        <v>39</v>
      </c>
      <c r="AX213" s="13" t="s">
        <v>75</v>
      </c>
      <c r="AY213" s="273" t="s">
        <v>133</v>
      </c>
    </row>
    <row r="214" s="11" customFormat="1">
      <c r="B214" s="232"/>
      <c r="C214" s="233"/>
      <c r="D214" s="228" t="s">
        <v>147</v>
      </c>
      <c r="E214" s="234" t="s">
        <v>21</v>
      </c>
      <c r="F214" s="235" t="s">
        <v>252</v>
      </c>
      <c r="G214" s="233"/>
      <c r="H214" s="236">
        <v>1.1679999999999999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AT214" s="242" t="s">
        <v>147</v>
      </c>
      <c r="AU214" s="242" t="s">
        <v>85</v>
      </c>
      <c r="AV214" s="11" t="s">
        <v>85</v>
      </c>
      <c r="AW214" s="11" t="s">
        <v>39</v>
      </c>
      <c r="AX214" s="11" t="s">
        <v>75</v>
      </c>
      <c r="AY214" s="242" t="s">
        <v>133</v>
      </c>
    </row>
    <row r="215" s="13" customFormat="1">
      <c r="B215" s="264"/>
      <c r="C215" s="265"/>
      <c r="D215" s="228" t="s">
        <v>147</v>
      </c>
      <c r="E215" s="266" t="s">
        <v>21</v>
      </c>
      <c r="F215" s="267" t="s">
        <v>253</v>
      </c>
      <c r="G215" s="265"/>
      <c r="H215" s="266" t="s">
        <v>21</v>
      </c>
      <c r="I215" s="268"/>
      <c r="J215" s="265"/>
      <c r="K215" s="265"/>
      <c r="L215" s="269"/>
      <c r="M215" s="270"/>
      <c r="N215" s="271"/>
      <c r="O215" s="271"/>
      <c r="P215" s="271"/>
      <c r="Q215" s="271"/>
      <c r="R215" s="271"/>
      <c r="S215" s="271"/>
      <c r="T215" s="272"/>
      <c r="AT215" s="273" t="s">
        <v>147</v>
      </c>
      <c r="AU215" s="273" t="s">
        <v>85</v>
      </c>
      <c r="AV215" s="13" t="s">
        <v>83</v>
      </c>
      <c r="AW215" s="13" t="s">
        <v>39</v>
      </c>
      <c r="AX215" s="13" t="s">
        <v>75</v>
      </c>
      <c r="AY215" s="273" t="s">
        <v>133</v>
      </c>
    </row>
    <row r="216" s="11" customFormat="1">
      <c r="B216" s="232"/>
      <c r="C216" s="233"/>
      <c r="D216" s="228" t="s">
        <v>147</v>
      </c>
      <c r="E216" s="234" t="s">
        <v>21</v>
      </c>
      <c r="F216" s="235" t="s">
        <v>254</v>
      </c>
      <c r="G216" s="233"/>
      <c r="H216" s="236">
        <v>1.0129999999999999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AT216" s="242" t="s">
        <v>147</v>
      </c>
      <c r="AU216" s="242" t="s">
        <v>85</v>
      </c>
      <c r="AV216" s="11" t="s">
        <v>85</v>
      </c>
      <c r="AW216" s="11" t="s">
        <v>39</v>
      </c>
      <c r="AX216" s="11" t="s">
        <v>75</v>
      </c>
      <c r="AY216" s="242" t="s">
        <v>133</v>
      </c>
    </row>
    <row r="217" s="13" customFormat="1">
      <c r="B217" s="264"/>
      <c r="C217" s="265"/>
      <c r="D217" s="228" t="s">
        <v>147</v>
      </c>
      <c r="E217" s="266" t="s">
        <v>21</v>
      </c>
      <c r="F217" s="267" t="s">
        <v>255</v>
      </c>
      <c r="G217" s="265"/>
      <c r="H217" s="266" t="s">
        <v>21</v>
      </c>
      <c r="I217" s="268"/>
      <c r="J217" s="265"/>
      <c r="K217" s="265"/>
      <c r="L217" s="269"/>
      <c r="M217" s="270"/>
      <c r="N217" s="271"/>
      <c r="O217" s="271"/>
      <c r="P217" s="271"/>
      <c r="Q217" s="271"/>
      <c r="R217" s="271"/>
      <c r="S217" s="271"/>
      <c r="T217" s="272"/>
      <c r="AT217" s="273" t="s">
        <v>147</v>
      </c>
      <c r="AU217" s="273" t="s">
        <v>85</v>
      </c>
      <c r="AV217" s="13" t="s">
        <v>83</v>
      </c>
      <c r="AW217" s="13" t="s">
        <v>39</v>
      </c>
      <c r="AX217" s="13" t="s">
        <v>75</v>
      </c>
      <c r="AY217" s="273" t="s">
        <v>133</v>
      </c>
    </row>
    <row r="218" s="11" customFormat="1">
      <c r="B218" s="232"/>
      <c r="C218" s="233"/>
      <c r="D218" s="228" t="s">
        <v>147</v>
      </c>
      <c r="E218" s="234" t="s">
        <v>21</v>
      </c>
      <c r="F218" s="235" t="s">
        <v>256</v>
      </c>
      <c r="G218" s="233"/>
      <c r="H218" s="236">
        <v>0.35199999999999998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AT218" s="242" t="s">
        <v>147</v>
      </c>
      <c r="AU218" s="242" t="s">
        <v>85</v>
      </c>
      <c r="AV218" s="11" t="s">
        <v>85</v>
      </c>
      <c r="AW218" s="11" t="s">
        <v>39</v>
      </c>
      <c r="AX218" s="11" t="s">
        <v>75</v>
      </c>
      <c r="AY218" s="242" t="s">
        <v>133</v>
      </c>
    </row>
    <row r="219" s="12" customFormat="1">
      <c r="B219" s="243"/>
      <c r="C219" s="244"/>
      <c r="D219" s="228" t="s">
        <v>147</v>
      </c>
      <c r="E219" s="245" t="s">
        <v>21</v>
      </c>
      <c r="F219" s="246" t="s">
        <v>149</v>
      </c>
      <c r="G219" s="244"/>
      <c r="H219" s="247">
        <v>2.5329999999999999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AT219" s="253" t="s">
        <v>147</v>
      </c>
      <c r="AU219" s="253" t="s">
        <v>85</v>
      </c>
      <c r="AV219" s="12" t="s">
        <v>141</v>
      </c>
      <c r="AW219" s="12" t="s">
        <v>39</v>
      </c>
      <c r="AX219" s="12" t="s">
        <v>83</v>
      </c>
      <c r="AY219" s="253" t="s">
        <v>133</v>
      </c>
    </row>
    <row r="220" s="1" customFormat="1" ht="16.5" customHeight="1">
      <c r="B220" s="45"/>
      <c r="C220" s="216" t="s">
        <v>83</v>
      </c>
      <c r="D220" s="216" t="s">
        <v>136</v>
      </c>
      <c r="E220" s="217" t="s">
        <v>257</v>
      </c>
      <c r="F220" s="218" t="s">
        <v>258</v>
      </c>
      <c r="G220" s="219" t="s">
        <v>159</v>
      </c>
      <c r="H220" s="220">
        <v>84</v>
      </c>
      <c r="I220" s="221"/>
      <c r="J220" s="222">
        <f>ROUND(I220*H220,2)</f>
        <v>0</v>
      </c>
      <c r="K220" s="218" t="s">
        <v>140</v>
      </c>
      <c r="L220" s="71"/>
      <c r="M220" s="223" t="s">
        <v>21</v>
      </c>
      <c r="N220" s="224" t="s">
        <v>46</v>
      </c>
      <c r="O220" s="46"/>
      <c r="P220" s="225">
        <f>O220*H220</f>
        <v>0</v>
      </c>
      <c r="Q220" s="225">
        <v>0.108</v>
      </c>
      <c r="R220" s="225">
        <f>Q220*H220</f>
        <v>9.0719999999999992</v>
      </c>
      <c r="S220" s="225">
        <v>0</v>
      </c>
      <c r="T220" s="226">
        <f>S220*H220</f>
        <v>0</v>
      </c>
      <c r="AR220" s="23" t="s">
        <v>141</v>
      </c>
      <c r="AT220" s="23" t="s">
        <v>136</v>
      </c>
      <c r="AU220" s="23" t="s">
        <v>85</v>
      </c>
      <c r="AY220" s="23" t="s">
        <v>133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23" t="s">
        <v>83</v>
      </c>
      <c r="BK220" s="227">
        <f>ROUND(I220*H220,2)</f>
        <v>0</v>
      </c>
      <c r="BL220" s="23" t="s">
        <v>141</v>
      </c>
      <c r="BM220" s="23" t="s">
        <v>259</v>
      </c>
    </row>
    <row r="221" s="1" customFormat="1">
      <c r="B221" s="45"/>
      <c r="C221" s="73"/>
      <c r="D221" s="228" t="s">
        <v>143</v>
      </c>
      <c r="E221" s="73"/>
      <c r="F221" s="229" t="s">
        <v>260</v>
      </c>
      <c r="G221" s="73"/>
      <c r="H221" s="73"/>
      <c r="I221" s="186"/>
      <c r="J221" s="73"/>
      <c r="K221" s="73"/>
      <c r="L221" s="71"/>
      <c r="M221" s="230"/>
      <c r="N221" s="46"/>
      <c r="O221" s="46"/>
      <c r="P221" s="46"/>
      <c r="Q221" s="46"/>
      <c r="R221" s="46"/>
      <c r="S221" s="46"/>
      <c r="T221" s="94"/>
      <c r="AT221" s="23" t="s">
        <v>143</v>
      </c>
      <c r="AU221" s="23" t="s">
        <v>85</v>
      </c>
    </row>
    <row r="222" s="1" customFormat="1">
      <c r="B222" s="45"/>
      <c r="C222" s="73"/>
      <c r="D222" s="228" t="s">
        <v>145</v>
      </c>
      <c r="E222" s="73"/>
      <c r="F222" s="231" t="s">
        <v>176</v>
      </c>
      <c r="G222" s="73"/>
      <c r="H222" s="73"/>
      <c r="I222" s="186"/>
      <c r="J222" s="73"/>
      <c r="K222" s="73"/>
      <c r="L222" s="71"/>
      <c r="M222" s="230"/>
      <c r="N222" s="46"/>
      <c r="O222" s="46"/>
      <c r="P222" s="46"/>
      <c r="Q222" s="46"/>
      <c r="R222" s="46"/>
      <c r="S222" s="46"/>
      <c r="T222" s="94"/>
      <c r="AT222" s="23" t="s">
        <v>145</v>
      </c>
      <c r="AU222" s="23" t="s">
        <v>85</v>
      </c>
    </row>
    <row r="223" s="11" customFormat="1">
      <c r="B223" s="232"/>
      <c r="C223" s="233"/>
      <c r="D223" s="228" t="s">
        <v>147</v>
      </c>
      <c r="E223" s="234" t="s">
        <v>21</v>
      </c>
      <c r="F223" s="235" t="s">
        <v>177</v>
      </c>
      <c r="G223" s="233"/>
      <c r="H223" s="236">
        <v>84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AT223" s="242" t="s">
        <v>147</v>
      </c>
      <c r="AU223" s="242" t="s">
        <v>85</v>
      </c>
      <c r="AV223" s="11" t="s">
        <v>85</v>
      </c>
      <c r="AW223" s="11" t="s">
        <v>39</v>
      </c>
      <c r="AX223" s="11" t="s">
        <v>75</v>
      </c>
      <c r="AY223" s="242" t="s">
        <v>133</v>
      </c>
    </row>
    <row r="224" s="12" customFormat="1">
      <c r="B224" s="243"/>
      <c r="C224" s="244"/>
      <c r="D224" s="228" t="s">
        <v>147</v>
      </c>
      <c r="E224" s="245" t="s">
        <v>21</v>
      </c>
      <c r="F224" s="246" t="s">
        <v>149</v>
      </c>
      <c r="G224" s="244"/>
      <c r="H224" s="247">
        <v>84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AT224" s="253" t="s">
        <v>147</v>
      </c>
      <c r="AU224" s="253" t="s">
        <v>85</v>
      </c>
      <c r="AV224" s="12" t="s">
        <v>141</v>
      </c>
      <c r="AW224" s="12" t="s">
        <v>39</v>
      </c>
      <c r="AX224" s="12" t="s">
        <v>83</v>
      </c>
      <c r="AY224" s="253" t="s">
        <v>133</v>
      </c>
    </row>
    <row r="225" s="1" customFormat="1" ht="16.5" customHeight="1">
      <c r="B225" s="45"/>
      <c r="C225" s="254" t="s">
        <v>85</v>
      </c>
      <c r="D225" s="254" t="s">
        <v>207</v>
      </c>
      <c r="E225" s="255" t="s">
        <v>261</v>
      </c>
      <c r="F225" s="256" t="s">
        <v>262</v>
      </c>
      <c r="G225" s="257" t="s">
        <v>263</v>
      </c>
      <c r="H225" s="258">
        <v>84</v>
      </c>
      <c r="I225" s="259"/>
      <c r="J225" s="260">
        <f>ROUND(I225*H225,2)</f>
        <v>0</v>
      </c>
      <c r="K225" s="256" t="s">
        <v>21</v>
      </c>
      <c r="L225" s="261"/>
      <c r="M225" s="262" t="s">
        <v>21</v>
      </c>
      <c r="N225" s="263" t="s">
        <v>46</v>
      </c>
      <c r="O225" s="46"/>
      <c r="P225" s="225">
        <f>O225*H225</f>
        <v>0</v>
      </c>
      <c r="Q225" s="225">
        <v>3.0939999999999999</v>
      </c>
      <c r="R225" s="225">
        <f>Q225*H225</f>
        <v>259.89600000000002</v>
      </c>
      <c r="S225" s="225">
        <v>0</v>
      </c>
      <c r="T225" s="226">
        <f>S225*H225</f>
        <v>0</v>
      </c>
      <c r="AR225" s="23" t="s">
        <v>171</v>
      </c>
      <c r="AT225" s="23" t="s">
        <v>207</v>
      </c>
      <c r="AU225" s="23" t="s">
        <v>85</v>
      </c>
      <c r="AY225" s="23" t="s">
        <v>133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23" t="s">
        <v>83</v>
      </c>
      <c r="BK225" s="227">
        <f>ROUND(I225*H225,2)</f>
        <v>0</v>
      </c>
      <c r="BL225" s="23" t="s">
        <v>141</v>
      </c>
      <c r="BM225" s="23" t="s">
        <v>264</v>
      </c>
    </row>
    <row r="226" s="1" customFormat="1">
      <c r="B226" s="45"/>
      <c r="C226" s="73"/>
      <c r="D226" s="228" t="s">
        <v>143</v>
      </c>
      <c r="E226" s="73"/>
      <c r="F226" s="229" t="s">
        <v>262</v>
      </c>
      <c r="G226" s="73"/>
      <c r="H226" s="73"/>
      <c r="I226" s="186"/>
      <c r="J226" s="73"/>
      <c r="K226" s="73"/>
      <c r="L226" s="71"/>
      <c r="M226" s="230"/>
      <c r="N226" s="46"/>
      <c r="O226" s="46"/>
      <c r="P226" s="46"/>
      <c r="Q226" s="46"/>
      <c r="R226" s="46"/>
      <c r="S226" s="46"/>
      <c r="T226" s="94"/>
      <c r="AT226" s="23" t="s">
        <v>143</v>
      </c>
      <c r="AU226" s="23" t="s">
        <v>85</v>
      </c>
    </row>
    <row r="227" s="1" customFormat="1">
      <c r="B227" s="45"/>
      <c r="C227" s="73"/>
      <c r="D227" s="228" t="s">
        <v>145</v>
      </c>
      <c r="E227" s="73"/>
      <c r="F227" s="231" t="s">
        <v>265</v>
      </c>
      <c r="G227" s="73"/>
      <c r="H227" s="73"/>
      <c r="I227" s="186"/>
      <c r="J227" s="73"/>
      <c r="K227" s="73"/>
      <c r="L227" s="71"/>
      <c r="M227" s="230"/>
      <c r="N227" s="46"/>
      <c r="O227" s="46"/>
      <c r="P227" s="46"/>
      <c r="Q227" s="46"/>
      <c r="R227" s="46"/>
      <c r="S227" s="46"/>
      <c r="T227" s="94"/>
      <c r="AT227" s="23" t="s">
        <v>145</v>
      </c>
      <c r="AU227" s="23" t="s">
        <v>85</v>
      </c>
    </row>
    <row r="228" s="10" customFormat="1" ht="29.88" customHeight="1">
      <c r="B228" s="200"/>
      <c r="C228" s="201"/>
      <c r="D228" s="202" t="s">
        <v>74</v>
      </c>
      <c r="E228" s="214" t="s">
        <v>266</v>
      </c>
      <c r="F228" s="214" t="s">
        <v>267</v>
      </c>
      <c r="G228" s="201"/>
      <c r="H228" s="201"/>
      <c r="I228" s="204"/>
      <c r="J228" s="215">
        <f>BK228</f>
        <v>0</v>
      </c>
      <c r="K228" s="201"/>
      <c r="L228" s="206"/>
      <c r="M228" s="207"/>
      <c r="N228" s="208"/>
      <c r="O228" s="208"/>
      <c r="P228" s="209">
        <f>SUM(P229:P279)</f>
        <v>0</v>
      </c>
      <c r="Q228" s="208"/>
      <c r="R228" s="209">
        <f>SUM(R229:R279)</f>
        <v>17.40692</v>
      </c>
      <c r="S228" s="208"/>
      <c r="T228" s="210">
        <f>SUM(T229:T279)</f>
        <v>0</v>
      </c>
      <c r="AR228" s="211" t="s">
        <v>83</v>
      </c>
      <c r="AT228" s="212" t="s">
        <v>74</v>
      </c>
      <c r="AU228" s="212" t="s">
        <v>83</v>
      </c>
      <c r="AY228" s="211" t="s">
        <v>133</v>
      </c>
      <c r="BK228" s="213">
        <f>SUM(BK229:BK279)</f>
        <v>0</v>
      </c>
    </row>
    <row r="229" s="1" customFormat="1" ht="16.5" customHeight="1">
      <c r="B229" s="45"/>
      <c r="C229" s="216" t="s">
        <v>268</v>
      </c>
      <c r="D229" s="216" t="s">
        <v>136</v>
      </c>
      <c r="E229" s="217" t="s">
        <v>269</v>
      </c>
      <c r="F229" s="218" t="s">
        <v>270</v>
      </c>
      <c r="G229" s="219" t="s">
        <v>271</v>
      </c>
      <c r="H229" s="220">
        <v>141</v>
      </c>
      <c r="I229" s="221"/>
      <c r="J229" s="222">
        <f>ROUND(I229*H229,2)</f>
        <v>0</v>
      </c>
      <c r="K229" s="218" t="s">
        <v>140</v>
      </c>
      <c r="L229" s="71"/>
      <c r="M229" s="223" t="s">
        <v>21</v>
      </c>
      <c r="N229" s="224" t="s">
        <v>46</v>
      </c>
      <c r="O229" s="46"/>
      <c r="P229" s="225">
        <f>O229*H229</f>
        <v>0</v>
      </c>
      <c r="Q229" s="225">
        <v>0.034380000000000001</v>
      </c>
      <c r="R229" s="225">
        <f>Q229*H229</f>
        <v>4.8475799999999998</v>
      </c>
      <c r="S229" s="225">
        <v>0</v>
      </c>
      <c r="T229" s="226">
        <f>S229*H229</f>
        <v>0</v>
      </c>
      <c r="AR229" s="23" t="s">
        <v>141</v>
      </c>
      <c r="AT229" s="23" t="s">
        <v>136</v>
      </c>
      <c r="AU229" s="23" t="s">
        <v>85</v>
      </c>
      <c r="AY229" s="23" t="s">
        <v>133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23" t="s">
        <v>83</v>
      </c>
      <c r="BK229" s="227">
        <f>ROUND(I229*H229,2)</f>
        <v>0</v>
      </c>
      <c r="BL229" s="23" t="s">
        <v>141</v>
      </c>
      <c r="BM229" s="23" t="s">
        <v>272</v>
      </c>
    </row>
    <row r="230" s="1" customFormat="1">
      <c r="B230" s="45"/>
      <c r="C230" s="73"/>
      <c r="D230" s="228" t="s">
        <v>143</v>
      </c>
      <c r="E230" s="73"/>
      <c r="F230" s="229" t="s">
        <v>273</v>
      </c>
      <c r="G230" s="73"/>
      <c r="H230" s="73"/>
      <c r="I230" s="186"/>
      <c r="J230" s="73"/>
      <c r="K230" s="73"/>
      <c r="L230" s="71"/>
      <c r="M230" s="230"/>
      <c r="N230" s="46"/>
      <c r="O230" s="46"/>
      <c r="P230" s="46"/>
      <c r="Q230" s="46"/>
      <c r="R230" s="46"/>
      <c r="S230" s="46"/>
      <c r="T230" s="94"/>
      <c r="AT230" s="23" t="s">
        <v>143</v>
      </c>
      <c r="AU230" s="23" t="s">
        <v>85</v>
      </c>
    </row>
    <row r="231" s="1" customFormat="1">
      <c r="B231" s="45"/>
      <c r="C231" s="73"/>
      <c r="D231" s="228" t="s">
        <v>145</v>
      </c>
      <c r="E231" s="73"/>
      <c r="F231" s="231" t="s">
        <v>205</v>
      </c>
      <c r="G231" s="73"/>
      <c r="H231" s="73"/>
      <c r="I231" s="186"/>
      <c r="J231" s="73"/>
      <c r="K231" s="73"/>
      <c r="L231" s="71"/>
      <c r="M231" s="230"/>
      <c r="N231" s="46"/>
      <c r="O231" s="46"/>
      <c r="P231" s="46"/>
      <c r="Q231" s="46"/>
      <c r="R231" s="46"/>
      <c r="S231" s="46"/>
      <c r="T231" s="94"/>
      <c r="AT231" s="23" t="s">
        <v>145</v>
      </c>
      <c r="AU231" s="23" t="s">
        <v>85</v>
      </c>
    </row>
    <row r="232" s="11" customFormat="1">
      <c r="B232" s="232"/>
      <c r="C232" s="233"/>
      <c r="D232" s="228" t="s">
        <v>147</v>
      </c>
      <c r="E232" s="234" t="s">
        <v>21</v>
      </c>
      <c r="F232" s="235" t="s">
        <v>274</v>
      </c>
      <c r="G232" s="233"/>
      <c r="H232" s="236">
        <v>141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AT232" s="242" t="s">
        <v>147</v>
      </c>
      <c r="AU232" s="242" t="s">
        <v>85</v>
      </c>
      <c r="AV232" s="11" t="s">
        <v>85</v>
      </c>
      <c r="AW232" s="11" t="s">
        <v>39</v>
      </c>
      <c r="AX232" s="11" t="s">
        <v>75</v>
      </c>
      <c r="AY232" s="242" t="s">
        <v>133</v>
      </c>
    </row>
    <row r="233" s="12" customFormat="1">
      <c r="B233" s="243"/>
      <c r="C233" s="244"/>
      <c r="D233" s="228" t="s">
        <v>147</v>
      </c>
      <c r="E233" s="245" t="s">
        <v>21</v>
      </c>
      <c r="F233" s="246" t="s">
        <v>149</v>
      </c>
      <c r="G233" s="244"/>
      <c r="H233" s="247">
        <v>141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AT233" s="253" t="s">
        <v>147</v>
      </c>
      <c r="AU233" s="253" t="s">
        <v>85</v>
      </c>
      <c r="AV233" s="12" t="s">
        <v>141</v>
      </c>
      <c r="AW233" s="12" t="s">
        <v>39</v>
      </c>
      <c r="AX233" s="12" t="s">
        <v>83</v>
      </c>
      <c r="AY233" s="253" t="s">
        <v>133</v>
      </c>
    </row>
    <row r="234" s="1" customFormat="1" ht="16.5" customHeight="1">
      <c r="B234" s="45"/>
      <c r="C234" s="254" t="s">
        <v>275</v>
      </c>
      <c r="D234" s="254" t="s">
        <v>207</v>
      </c>
      <c r="E234" s="255" t="s">
        <v>276</v>
      </c>
      <c r="F234" s="256" t="s">
        <v>277</v>
      </c>
      <c r="G234" s="257" t="s">
        <v>263</v>
      </c>
      <c r="H234" s="258">
        <v>188</v>
      </c>
      <c r="I234" s="259"/>
      <c r="J234" s="260">
        <f>ROUND(I234*H234,2)</f>
        <v>0</v>
      </c>
      <c r="K234" s="256" t="s">
        <v>140</v>
      </c>
      <c r="L234" s="261"/>
      <c r="M234" s="262" t="s">
        <v>21</v>
      </c>
      <c r="N234" s="263" t="s">
        <v>46</v>
      </c>
      <c r="O234" s="46"/>
      <c r="P234" s="225">
        <f>O234*H234</f>
        <v>0</v>
      </c>
      <c r="Q234" s="225">
        <v>0.0011999999999999999</v>
      </c>
      <c r="R234" s="225">
        <f>Q234*H234</f>
        <v>0.22559999999999997</v>
      </c>
      <c r="S234" s="225">
        <v>0</v>
      </c>
      <c r="T234" s="226">
        <f>S234*H234</f>
        <v>0</v>
      </c>
      <c r="AR234" s="23" t="s">
        <v>171</v>
      </c>
      <c r="AT234" s="23" t="s">
        <v>207</v>
      </c>
      <c r="AU234" s="23" t="s">
        <v>85</v>
      </c>
      <c r="AY234" s="23" t="s">
        <v>133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23" t="s">
        <v>83</v>
      </c>
      <c r="BK234" s="227">
        <f>ROUND(I234*H234,2)</f>
        <v>0</v>
      </c>
      <c r="BL234" s="23" t="s">
        <v>141</v>
      </c>
      <c r="BM234" s="23" t="s">
        <v>278</v>
      </c>
    </row>
    <row r="235" s="1" customFormat="1">
      <c r="B235" s="45"/>
      <c r="C235" s="73"/>
      <c r="D235" s="228" t="s">
        <v>143</v>
      </c>
      <c r="E235" s="73"/>
      <c r="F235" s="229" t="s">
        <v>277</v>
      </c>
      <c r="G235" s="73"/>
      <c r="H235" s="73"/>
      <c r="I235" s="186"/>
      <c r="J235" s="73"/>
      <c r="K235" s="73"/>
      <c r="L235" s="71"/>
      <c r="M235" s="230"/>
      <c r="N235" s="46"/>
      <c r="O235" s="46"/>
      <c r="P235" s="46"/>
      <c r="Q235" s="46"/>
      <c r="R235" s="46"/>
      <c r="S235" s="46"/>
      <c r="T235" s="94"/>
      <c r="AT235" s="23" t="s">
        <v>143</v>
      </c>
      <c r="AU235" s="23" t="s">
        <v>85</v>
      </c>
    </row>
    <row r="236" s="1" customFormat="1">
      <c r="B236" s="45"/>
      <c r="C236" s="73"/>
      <c r="D236" s="228" t="s">
        <v>145</v>
      </c>
      <c r="E236" s="73"/>
      <c r="F236" s="231" t="s">
        <v>205</v>
      </c>
      <c r="G236" s="73"/>
      <c r="H236" s="73"/>
      <c r="I236" s="186"/>
      <c r="J236" s="73"/>
      <c r="K236" s="73"/>
      <c r="L236" s="71"/>
      <c r="M236" s="230"/>
      <c r="N236" s="46"/>
      <c r="O236" s="46"/>
      <c r="P236" s="46"/>
      <c r="Q236" s="46"/>
      <c r="R236" s="46"/>
      <c r="S236" s="46"/>
      <c r="T236" s="94"/>
      <c r="AT236" s="23" t="s">
        <v>145</v>
      </c>
      <c r="AU236" s="23" t="s">
        <v>85</v>
      </c>
    </row>
    <row r="237" s="11" customFormat="1">
      <c r="B237" s="232"/>
      <c r="C237" s="233"/>
      <c r="D237" s="228" t="s">
        <v>147</v>
      </c>
      <c r="E237" s="234" t="s">
        <v>21</v>
      </c>
      <c r="F237" s="235" t="s">
        <v>279</v>
      </c>
      <c r="G237" s="233"/>
      <c r="H237" s="236">
        <v>188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AT237" s="242" t="s">
        <v>147</v>
      </c>
      <c r="AU237" s="242" t="s">
        <v>85</v>
      </c>
      <c r="AV237" s="11" t="s">
        <v>85</v>
      </c>
      <c r="AW237" s="11" t="s">
        <v>39</v>
      </c>
      <c r="AX237" s="11" t="s">
        <v>75</v>
      </c>
      <c r="AY237" s="242" t="s">
        <v>133</v>
      </c>
    </row>
    <row r="238" s="12" customFormat="1">
      <c r="B238" s="243"/>
      <c r="C238" s="244"/>
      <c r="D238" s="228" t="s">
        <v>147</v>
      </c>
      <c r="E238" s="245" t="s">
        <v>21</v>
      </c>
      <c r="F238" s="246" t="s">
        <v>149</v>
      </c>
      <c r="G238" s="244"/>
      <c r="H238" s="247">
        <v>188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AT238" s="253" t="s">
        <v>147</v>
      </c>
      <c r="AU238" s="253" t="s">
        <v>85</v>
      </c>
      <c r="AV238" s="12" t="s">
        <v>141</v>
      </c>
      <c r="AW238" s="12" t="s">
        <v>39</v>
      </c>
      <c r="AX238" s="12" t="s">
        <v>83</v>
      </c>
      <c r="AY238" s="253" t="s">
        <v>133</v>
      </c>
    </row>
    <row r="239" s="1" customFormat="1" ht="16.5" customHeight="1">
      <c r="B239" s="45"/>
      <c r="C239" s="254" t="s">
        <v>280</v>
      </c>
      <c r="D239" s="254" t="s">
        <v>207</v>
      </c>
      <c r="E239" s="255" t="s">
        <v>281</v>
      </c>
      <c r="F239" s="256" t="s">
        <v>282</v>
      </c>
      <c r="G239" s="257" t="s">
        <v>263</v>
      </c>
      <c r="H239" s="258">
        <v>94</v>
      </c>
      <c r="I239" s="259"/>
      <c r="J239" s="260">
        <f>ROUND(I239*H239,2)</f>
        <v>0</v>
      </c>
      <c r="K239" s="256" t="s">
        <v>140</v>
      </c>
      <c r="L239" s="261"/>
      <c r="M239" s="262" t="s">
        <v>21</v>
      </c>
      <c r="N239" s="263" t="s">
        <v>46</v>
      </c>
      <c r="O239" s="46"/>
      <c r="P239" s="225">
        <f>O239*H239</f>
        <v>0</v>
      </c>
      <c r="Q239" s="225">
        <v>0.078</v>
      </c>
      <c r="R239" s="225">
        <f>Q239*H239</f>
        <v>7.3319999999999999</v>
      </c>
      <c r="S239" s="225">
        <v>0</v>
      </c>
      <c r="T239" s="226">
        <f>S239*H239</f>
        <v>0</v>
      </c>
      <c r="AR239" s="23" t="s">
        <v>171</v>
      </c>
      <c r="AT239" s="23" t="s">
        <v>207</v>
      </c>
      <c r="AU239" s="23" t="s">
        <v>85</v>
      </c>
      <c r="AY239" s="23" t="s">
        <v>133</v>
      </c>
      <c r="BE239" s="227">
        <f>IF(N239="základní",J239,0)</f>
        <v>0</v>
      </c>
      <c r="BF239" s="227">
        <f>IF(N239="snížená",J239,0)</f>
        <v>0</v>
      </c>
      <c r="BG239" s="227">
        <f>IF(N239="zákl. přenesená",J239,0)</f>
        <v>0</v>
      </c>
      <c r="BH239" s="227">
        <f>IF(N239="sníž. přenesená",J239,0)</f>
        <v>0</v>
      </c>
      <c r="BI239" s="227">
        <f>IF(N239="nulová",J239,0)</f>
        <v>0</v>
      </c>
      <c r="BJ239" s="23" t="s">
        <v>83</v>
      </c>
      <c r="BK239" s="227">
        <f>ROUND(I239*H239,2)</f>
        <v>0</v>
      </c>
      <c r="BL239" s="23" t="s">
        <v>141</v>
      </c>
      <c r="BM239" s="23" t="s">
        <v>283</v>
      </c>
    </row>
    <row r="240" s="1" customFormat="1">
      <c r="B240" s="45"/>
      <c r="C240" s="73"/>
      <c r="D240" s="228" t="s">
        <v>143</v>
      </c>
      <c r="E240" s="73"/>
      <c r="F240" s="229" t="s">
        <v>282</v>
      </c>
      <c r="G240" s="73"/>
      <c r="H240" s="73"/>
      <c r="I240" s="186"/>
      <c r="J240" s="73"/>
      <c r="K240" s="73"/>
      <c r="L240" s="71"/>
      <c r="M240" s="230"/>
      <c r="N240" s="46"/>
      <c r="O240" s="46"/>
      <c r="P240" s="46"/>
      <c r="Q240" s="46"/>
      <c r="R240" s="46"/>
      <c r="S240" s="46"/>
      <c r="T240" s="94"/>
      <c r="AT240" s="23" t="s">
        <v>143</v>
      </c>
      <c r="AU240" s="23" t="s">
        <v>85</v>
      </c>
    </row>
    <row r="241" s="1" customFormat="1">
      <c r="B241" s="45"/>
      <c r="C241" s="73"/>
      <c r="D241" s="228" t="s">
        <v>145</v>
      </c>
      <c r="E241" s="73"/>
      <c r="F241" s="231" t="s">
        <v>205</v>
      </c>
      <c r="G241" s="73"/>
      <c r="H241" s="73"/>
      <c r="I241" s="186"/>
      <c r="J241" s="73"/>
      <c r="K241" s="73"/>
      <c r="L241" s="71"/>
      <c r="M241" s="230"/>
      <c r="N241" s="46"/>
      <c r="O241" s="46"/>
      <c r="P241" s="46"/>
      <c r="Q241" s="46"/>
      <c r="R241" s="46"/>
      <c r="S241" s="46"/>
      <c r="T241" s="94"/>
      <c r="AT241" s="23" t="s">
        <v>145</v>
      </c>
      <c r="AU241" s="23" t="s">
        <v>85</v>
      </c>
    </row>
    <row r="242" s="11" customFormat="1">
      <c r="B242" s="232"/>
      <c r="C242" s="233"/>
      <c r="D242" s="228" t="s">
        <v>147</v>
      </c>
      <c r="E242" s="234" t="s">
        <v>21</v>
      </c>
      <c r="F242" s="235" t="s">
        <v>284</v>
      </c>
      <c r="G242" s="233"/>
      <c r="H242" s="236">
        <v>94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AT242" s="242" t="s">
        <v>147</v>
      </c>
      <c r="AU242" s="242" t="s">
        <v>85</v>
      </c>
      <c r="AV242" s="11" t="s">
        <v>85</v>
      </c>
      <c r="AW242" s="11" t="s">
        <v>39</v>
      </c>
      <c r="AX242" s="11" t="s">
        <v>75</v>
      </c>
      <c r="AY242" s="242" t="s">
        <v>133</v>
      </c>
    </row>
    <row r="243" s="12" customFormat="1">
      <c r="B243" s="243"/>
      <c r="C243" s="244"/>
      <c r="D243" s="228" t="s">
        <v>147</v>
      </c>
      <c r="E243" s="245" t="s">
        <v>21</v>
      </c>
      <c r="F243" s="246" t="s">
        <v>149</v>
      </c>
      <c r="G243" s="244"/>
      <c r="H243" s="247">
        <v>94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AT243" s="253" t="s">
        <v>147</v>
      </c>
      <c r="AU243" s="253" t="s">
        <v>85</v>
      </c>
      <c r="AV243" s="12" t="s">
        <v>141</v>
      </c>
      <c r="AW243" s="12" t="s">
        <v>39</v>
      </c>
      <c r="AX243" s="12" t="s">
        <v>83</v>
      </c>
      <c r="AY243" s="253" t="s">
        <v>133</v>
      </c>
    </row>
    <row r="244" s="1" customFormat="1" ht="16.5" customHeight="1">
      <c r="B244" s="45"/>
      <c r="C244" s="216" t="s">
        <v>285</v>
      </c>
      <c r="D244" s="216" t="s">
        <v>136</v>
      </c>
      <c r="E244" s="217" t="s">
        <v>286</v>
      </c>
      <c r="F244" s="218" t="s">
        <v>287</v>
      </c>
      <c r="G244" s="219" t="s">
        <v>263</v>
      </c>
      <c r="H244" s="220">
        <v>18</v>
      </c>
      <c r="I244" s="221"/>
      <c r="J244" s="222">
        <f>ROUND(I244*H244,2)</f>
        <v>0</v>
      </c>
      <c r="K244" s="218" t="s">
        <v>21</v>
      </c>
      <c r="L244" s="71"/>
      <c r="M244" s="223" t="s">
        <v>21</v>
      </c>
      <c r="N244" s="224" t="s">
        <v>46</v>
      </c>
      <c r="O244" s="46"/>
      <c r="P244" s="225">
        <f>O244*H244</f>
        <v>0</v>
      </c>
      <c r="Q244" s="225">
        <v>0.17488999999999999</v>
      </c>
      <c r="R244" s="225">
        <f>Q244*H244</f>
        <v>3.1480199999999998</v>
      </c>
      <c r="S244" s="225">
        <v>0</v>
      </c>
      <c r="T244" s="226">
        <f>S244*H244</f>
        <v>0</v>
      </c>
      <c r="AR244" s="23" t="s">
        <v>141</v>
      </c>
      <c r="AT244" s="23" t="s">
        <v>136</v>
      </c>
      <c r="AU244" s="23" t="s">
        <v>85</v>
      </c>
      <c r="AY244" s="23" t="s">
        <v>133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23" t="s">
        <v>83</v>
      </c>
      <c r="BK244" s="227">
        <f>ROUND(I244*H244,2)</f>
        <v>0</v>
      </c>
      <c r="BL244" s="23" t="s">
        <v>141</v>
      </c>
      <c r="BM244" s="23" t="s">
        <v>288</v>
      </c>
    </row>
    <row r="245" s="1" customFormat="1">
      <c r="B245" s="45"/>
      <c r="C245" s="73"/>
      <c r="D245" s="228" t="s">
        <v>143</v>
      </c>
      <c r="E245" s="73"/>
      <c r="F245" s="229" t="s">
        <v>289</v>
      </c>
      <c r="G245" s="73"/>
      <c r="H245" s="73"/>
      <c r="I245" s="186"/>
      <c r="J245" s="73"/>
      <c r="K245" s="73"/>
      <c r="L245" s="71"/>
      <c r="M245" s="230"/>
      <c r="N245" s="46"/>
      <c r="O245" s="46"/>
      <c r="P245" s="46"/>
      <c r="Q245" s="46"/>
      <c r="R245" s="46"/>
      <c r="S245" s="46"/>
      <c r="T245" s="94"/>
      <c r="AT245" s="23" t="s">
        <v>143</v>
      </c>
      <c r="AU245" s="23" t="s">
        <v>85</v>
      </c>
    </row>
    <row r="246" s="1" customFormat="1">
      <c r="B246" s="45"/>
      <c r="C246" s="73"/>
      <c r="D246" s="228" t="s">
        <v>145</v>
      </c>
      <c r="E246" s="73"/>
      <c r="F246" s="231" t="s">
        <v>290</v>
      </c>
      <c r="G246" s="73"/>
      <c r="H246" s="73"/>
      <c r="I246" s="186"/>
      <c r="J246" s="73"/>
      <c r="K246" s="73"/>
      <c r="L246" s="71"/>
      <c r="M246" s="230"/>
      <c r="N246" s="46"/>
      <c r="O246" s="46"/>
      <c r="P246" s="46"/>
      <c r="Q246" s="46"/>
      <c r="R246" s="46"/>
      <c r="S246" s="46"/>
      <c r="T246" s="94"/>
      <c r="AT246" s="23" t="s">
        <v>145</v>
      </c>
      <c r="AU246" s="23" t="s">
        <v>85</v>
      </c>
    </row>
    <row r="247" s="11" customFormat="1">
      <c r="B247" s="232"/>
      <c r="C247" s="233"/>
      <c r="D247" s="228" t="s">
        <v>147</v>
      </c>
      <c r="E247" s="234" t="s">
        <v>21</v>
      </c>
      <c r="F247" s="235" t="s">
        <v>291</v>
      </c>
      <c r="G247" s="233"/>
      <c r="H247" s="236">
        <v>18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AT247" s="242" t="s">
        <v>147</v>
      </c>
      <c r="AU247" s="242" t="s">
        <v>85</v>
      </c>
      <c r="AV247" s="11" t="s">
        <v>85</v>
      </c>
      <c r="AW247" s="11" t="s">
        <v>39</v>
      </c>
      <c r="AX247" s="11" t="s">
        <v>75</v>
      </c>
      <c r="AY247" s="242" t="s">
        <v>133</v>
      </c>
    </row>
    <row r="248" s="12" customFormat="1">
      <c r="B248" s="243"/>
      <c r="C248" s="244"/>
      <c r="D248" s="228" t="s">
        <v>147</v>
      </c>
      <c r="E248" s="245" t="s">
        <v>21</v>
      </c>
      <c r="F248" s="246" t="s">
        <v>149</v>
      </c>
      <c r="G248" s="244"/>
      <c r="H248" s="247">
        <v>18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AT248" s="253" t="s">
        <v>147</v>
      </c>
      <c r="AU248" s="253" t="s">
        <v>85</v>
      </c>
      <c r="AV248" s="12" t="s">
        <v>141</v>
      </c>
      <c r="AW248" s="12" t="s">
        <v>39</v>
      </c>
      <c r="AX248" s="12" t="s">
        <v>83</v>
      </c>
      <c r="AY248" s="253" t="s">
        <v>133</v>
      </c>
    </row>
    <row r="249" s="1" customFormat="1" ht="16.5" customHeight="1">
      <c r="B249" s="45"/>
      <c r="C249" s="254" t="s">
        <v>292</v>
      </c>
      <c r="D249" s="254" t="s">
        <v>207</v>
      </c>
      <c r="E249" s="255" t="s">
        <v>293</v>
      </c>
      <c r="F249" s="256" t="s">
        <v>294</v>
      </c>
      <c r="G249" s="257" t="s">
        <v>263</v>
      </c>
      <c r="H249" s="258">
        <v>18</v>
      </c>
      <c r="I249" s="259"/>
      <c r="J249" s="260">
        <f>ROUND(I249*H249,2)</f>
        <v>0</v>
      </c>
      <c r="K249" s="256" t="s">
        <v>21</v>
      </c>
      <c r="L249" s="261"/>
      <c r="M249" s="262" t="s">
        <v>21</v>
      </c>
      <c r="N249" s="263" t="s">
        <v>46</v>
      </c>
      <c r="O249" s="46"/>
      <c r="P249" s="225">
        <f>O249*H249</f>
        <v>0</v>
      </c>
      <c r="Q249" s="225">
        <v>0.0028</v>
      </c>
      <c r="R249" s="225">
        <f>Q249*H249</f>
        <v>0.0504</v>
      </c>
      <c r="S249" s="225">
        <v>0</v>
      </c>
      <c r="T249" s="226">
        <f>S249*H249</f>
        <v>0</v>
      </c>
      <c r="AR249" s="23" t="s">
        <v>171</v>
      </c>
      <c r="AT249" s="23" t="s">
        <v>207</v>
      </c>
      <c r="AU249" s="23" t="s">
        <v>85</v>
      </c>
      <c r="AY249" s="23" t="s">
        <v>133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23" t="s">
        <v>83</v>
      </c>
      <c r="BK249" s="227">
        <f>ROUND(I249*H249,2)</f>
        <v>0</v>
      </c>
      <c r="BL249" s="23" t="s">
        <v>141</v>
      </c>
      <c r="BM249" s="23" t="s">
        <v>295</v>
      </c>
    </row>
    <row r="250" s="1" customFormat="1">
      <c r="B250" s="45"/>
      <c r="C250" s="73"/>
      <c r="D250" s="228" t="s">
        <v>143</v>
      </c>
      <c r="E250" s="73"/>
      <c r="F250" s="229" t="s">
        <v>294</v>
      </c>
      <c r="G250" s="73"/>
      <c r="H250" s="73"/>
      <c r="I250" s="186"/>
      <c r="J250" s="73"/>
      <c r="K250" s="73"/>
      <c r="L250" s="71"/>
      <c r="M250" s="230"/>
      <c r="N250" s="46"/>
      <c r="O250" s="46"/>
      <c r="P250" s="46"/>
      <c r="Q250" s="46"/>
      <c r="R250" s="46"/>
      <c r="S250" s="46"/>
      <c r="T250" s="94"/>
      <c r="AT250" s="23" t="s">
        <v>143</v>
      </c>
      <c r="AU250" s="23" t="s">
        <v>85</v>
      </c>
    </row>
    <row r="251" s="1" customFormat="1">
      <c r="B251" s="45"/>
      <c r="C251" s="73"/>
      <c r="D251" s="228" t="s">
        <v>145</v>
      </c>
      <c r="E251" s="73"/>
      <c r="F251" s="231" t="s">
        <v>290</v>
      </c>
      <c r="G251" s="73"/>
      <c r="H251" s="73"/>
      <c r="I251" s="186"/>
      <c r="J251" s="73"/>
      <c r="K251" s="73"/>
      <c r="L251" s="71"/>
      <c r="M251" s="230"/>
      <c r="N251" s="46"/>
      <c r="O251" s="46"/>
      <c r="P251" s="46"/>
      <c r="Q251" s="46"/>
      <c r="R251" s="46"/>
      <c r="S251" s="46"/>
      <c r="T251" s="94"/>
      <c r="AT251" s="23" t="s">
        <v>145</v>
      </c>
      <c r="AU251" s="23" t="s">
        <v>85</v>
      </c>
    </row>
    <row r="252" s="1" customFormat="1" ht="25.5" customHeight="1">
      <c r="B252" s="45"/>
      <c r="C252" s="216" t="s">
        <v>296</v>
      </c>
      <c r="D252" s="216" t="s">
        <v>136</v>
      </c>
      <c r="E252" s="217" t="s">
        <v>297</v>
      </c>
      <c r="F252" s="218" t="s">
        <v>298</v>
      </c>
      <c r="G252" s="219" t="s">
        <v>271</v>
      </c>
      <c r="H252" s="220">
        <v>64</v>
      </c>
      <c r="I252" s="221"/>
      <c r="J252" s="222">
        <f>ROUND(I252*H252,2)</f>
        <v>0</v>
      </c>
      <c r="K252" s="218" t="s">
        <v>21</v>
      </c>
      <c r="L252" s="71"/>
      <c r="M252" s="223" t="s">
        <v>21</v>
      </c>
      <c r="N252" s="224" t="s">
        <v>46</v>
      </c>
      <c r="O252" s="46"/>
      <c r="P252" s="225">
        <f>O252*H252</f>
        <v>0</v>
      </c>
      <c r="Q252" s="225">
        <v>0</v>
      </c>
      <c r="R252" s="225">
        <f>Q252*H252</f>
        <v>0</v>
      </c>
      <c r="S252" s="225">
        <v>0</v>
      </c>
      <c r="T252" s="226">
        <f>S252*H252</f>
        <v>0</v>
      </c>
      <c r="AR252" s="23" t="s">
        <v>141</v>
      </c>
      <c r="AT252" s="23" t="s">
        <v>136</v>
      </c>
      <c r="AU252" s="23" t="s">
        <v>85</v>
      </c>
      <c r="AY252" s="23" t="s">
        <v>133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23" t="s">
        <v>83</v>
      </c>
      <c r="BK252" s="227">
        <f>ROUND(I252*H252,2)</f>
        <v>0</v>
      </c>
      <c r="BL252" s="23" t="s">
        <v>141</v>
      </c>
      <c r="BM252" s="23" t="s">
        <v>299</v>
      </c>
    </row>
    <row r="253" s="1" customFormat="1">
      <c r="B253" s="45"/>
      <c r="C253" s="73"/>
      <c r="D253" s="228" t="s">
        <v>143</v>
      </c>
      <c r="E253" s="73"/>
      <c r="F253" s="229" t="s">
        <v>300</v>
      </c>
      <c r="G253" s="73"/>
      <c r="H253" s="73"/>
      <c r="I253" s="186"/>
      <c r="J253" s="73"/>
      <c r="K253" s="73"/>
      <c r="L253" s="71"/>
      <c r="M253" s="230"/>
      <c r="N253" s="46"/>
      <c r="O253" s="46"/>
      <c r="P253" s="46"/>
      <c r="Q253" s="46"/>
      <c r="R253" s="46"/>
      <c r="S253" s="46"/>
      <c r="T253" s="94"/>
      <c r="AT253" s="23" t="s">
        <v>143</v>
      </c>
      <c r="AU253" s="23" t="s">
        <v>85</v>
      </c>
    </row>
    <row r="254" s="1" customFormat="1">
      <c r="B254" s="45"/>
      <c r="C254" s="73"/>
      <c r="D254" s="228" t="s">
        <v>145</v>
      </c>
      <c r="E254" s="73"/>
      <c r="F254" s="231" t="s">
        <v>290</v>
      </c>
      <c r="G254" s="73"/>
      <c r="H254" s="73"/>
      <c r="I254" s="186"/>
      <c r="J254" s="73"/>
      <c r="K254" s="73"/>
      <c r="L254" s="71"/>
      <c r="M254" s="230"/>
      <c r="N254" s="46"/>
      <c r="O254" s="46"/>
      <c r="P254" s="46"/>
      <c r="Q254" s="46"/>
      <c r="R254" s="46"/>
      <c r="S254" s="46"/>
      <c r="T254" s="94"/>
      <c r="AT254" s="23" t="s">
        <v>145</v>
      </c>
      <c r="AU254" s="23" t="s">
        <v>85</v>
      </c>
    </row>
    <row r="255" s="11" customFormat="1">
      <c r="B255" s="232"/>
      <c r="C255" s="233"/>
      <c r="D255" s="228" t="s">
        <v>147</v>
      </c>
      <c r="E255" s="234" t="s">
        <v>21</v>
      </c>
      <c r="F255" s="235" t="s">
        <v>301</v>
      </c>
      <c r="G255" s="233"/>
      <c r="H255" s="236">
        <v>64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AT255" s="242" t="s">
        <v>147</v>
      </c>
      <c r="AU255" s="242" t="s">
        <v>85</v>
      </c>
      <c r="AV255" s="11" t="s">
        <v>85</v>
      </c>
      <c r="AW255" s="11" t="s">
        <v>39</v>
      </c>
      <c r="AX255" s="11" t="s">
        <v>75</v>
      </c>
      <c r="AY255" s="242" t="s">
        <v>133</v>
      </c>
    </row>
    <row r="256" s="12" customFormat="1">
      <c r="B256" s="243"/>
      <c r="C256" s="244"/>
      <c r="D256" s="228" t="s">
        <v>147</v>
      </c>
      <c r="E256" s="245" t="s">
        <v>21</v>
      </c>
      <c r="F256" s="246" t="s">
        <v>149</v>
      </c>
      <c r="G256" s="244"/>
      <c r="H256" s="247">
        <v>64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AT256" s="253" t="s">
        <v>147</v>
      </c>
      <c r="AU256" s="253" t="s">
        <v>85</v>
      </c>
      <c r="AV256" s="12" t="s">
        <v>141</v>
      </c>
      <c r="AW256" s="12" t="s">
        <v>39</v>
      </c>
      <c r="AX256" s="12" t="s">
        <v>83</v>
      </c>
      <c r="AY256" s="253" t="s">
        <v>133</v>
      </c>
    </row>
    <row r="257" s="1" customFormat="1" ht="16.5" customHeight="1">
      <c r="B257" s="45"/>
      <c r="C257" s="254" t="s">
        <v>302</v>
      </c>
      <c r="D257" s="254" t="s">
        <v>207</v>
      </c>
      <c r="E257" s="255" t="s">
        <v>303</v>
      </c>
      <c r="F257" s="256" t="s">
        <v>304</v>
      </c>
      <c r="G257" s="257" t="s">
        <v>271</v>
      </c>
      <c r="H257" s="258">
        <v>32</v>
      </c>
      <c r="I257" s="259"/>
      <c r="J257" s="260">
        <f>ROUND(I257*H257,2)</f>
        <v>0</v>
      </c>
      <c r="K257" s="256" t="s">
        <v>21</v>
      </c>
      <c r="L257" s="261"/>
      <c r="M257" s="262" t="s">
        <v>21</v>
      </c>
      <c r="N257" s="263" t="s">
        <v>46</v>
      </c>
      <c r="O257" s="46"/>
      <c r="P257" s="225">
        <f>O257*H257</f>
        <v>0</v>
      </c>
      <c r="Q257" s="225">
        <v>0.00248</v>
      </c>
      <c r="R257" s="225">
        <f>Q257*H257</f>
        <v>0.07936</v>
      </c>
      <c r="S257" s="225">
        <v>0</v>
      </c>
      <c r="T257" s="226">
        <f>S257*H257</f>
        <v>0</v>
      </c>
      <c r="AR257" s="23" t="s">
        <v>171</v>
      </c>
      <c r="AT257" s="23" t="s">
        <v>207</v>
      </c>
      <c r="AU257" s="23" t="s">
        <v>85</v>
      </c>
      <c r="AY257" s="23" t="s">
        <v>133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23" t="s">
        <v>83</v>
      </c>
      <c r="BK257" s="227">
        <f>ROUND(I257*H257,2)</f>
        <v>0</v>
      </c>
      <c r="BL257" s="23" t="s">
        <v>141</v>
      </c>
      <c r="BM257" s="23" t="s">
        <v>305</v>
      </c>
    </row>
    <row r="258" s="1" customFormat="1">
      <c r="B258" s="45"/>
      <c r="C258" s="73"/>
      <c r="D258" s="228" t="s">
        <v>143</v>
      </c>
      <c r="E258" s="73"/>
      <c r="F258" s="229" t="s">
        <v>304</v>
      </c>
      <c r="G258" s="73"/>
      <c r="H258" s="73"/>
      <c r="I258" s="186"/>
      <c r="J258" s="73"/>
      <c r="K258" s="73"/>
      <c r="L258" s="71"/>
      <c r="M258" s="230"/>
      <c r="N258" s="46"/>
      <c r="O258" s="46"/>
      <c r="P258" s="46"/>
      <c r="Q258" s="46"/>
      <c r="R258" s="46"/>
      <c r="S258" s="46"/>
      <c r="T258" s="94"/>
      <c r="AT258" s="23" t="s">
        <v>143</v>
      </c>
      <c r="AU258" s="23" t="s">
        <v>85</v>
      </c>
    </row>
    <row r="259" s="1" customFormat="1">
      <c r="B259" s="45"/>
      <c r="C259" s="73"/>
      <c r="D259" s="228" t="s">
        <v>145</v>
      </c>
      <c r="E259" s="73"/>
      <c r="F259" s="231" t="s">
        <v>290</v>
      </c>
      <c r="G259" s="73"/>
      <c r="H259" s="73"/>
      <c r="I259" s="186"/>
      <c r="J259" s="73"/>
      <c r="K259" s="73"/>
      <c r="L259" s="71"/>
      <c r="M259" s="230"/>
      <c r="N259" s="46"/>
      <c r="O259" s="46"/>
      <c r="P259" s="46"/>
      <c r="Q259" s="46"/>
      <c r="R259" s="46"/>
      <c r="S259" s="46"/>
      <c r="T259" s="94"/>
      <c r="AT259" s="23" t="s">
        <v>145</v>
      </c>
      <c r="AU259" s="23" t="s">
        <v>85</v>
      </c>
    </row>
    <row r="260" s="11" customFormat="1">
      <c r="B260" s="232"/>
      <c r="C260" s="233"/>
      <c r="D260" s="228" t="s">
        <v>147</v>
      </c>
      <c r="E260" s="234" t="s">
        <v>21</v>
      </c>
      <c r="F260" s="235" t="s">
        <v>306</v>
      </c>
      <c r="G260" s="233"/>
      <c r="H260" s="236">
        <v>32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AT260" s="242" t="s">
        <v>147</v>
      </c>
      <c r="AU260" s="242" t="s">
        <v>85</v>
      </c>
      <c r="AV260" s="11" t="s">
        <v>85</v>
      </c>
      <c r="AW260" s="11" t="s">
        <v>39</v>
      </c>
      <c r="AX260" s="11" t="s">
        <v>75</v>
      </c>
      <c r="AY260" s="242" t="s">
        <v>133</v>
      </c>
    </row>
    <row r="261" s="12" customFormat="1">
      <c r="B261" s="243"/>
      <c r="C261" s="244"/>
      <c r="D261" s="228" t="s">
        <v>147</v>
      </c>
      <c r="E261" s="245" t="s">
        <v>21</v>
      </c>
      <c r="F261" s="246" t="s">
        <v>149</v>
      </c>
      <c r="G261" s="244"/>
      <c r="H261" s="247">
        <v>32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AT261" s="253" t="s">
        <v>147</v>
      </c>
      <c r="AU261" s="253" t="s">
        <v>85</v>
      </c>
      <c r="AV261" s="12" t="s">
        <v>141</v>
      </c>
      <c r="AW261" s="12" t="s">
        <v>39</v>
      </c>
      <c r="AX261" s="12" t="s">
        <v>83</v>
      </c>
      <c r="AY261" s="253" t="s">
        <v>133</v>
      </c>
    </row>
    <row r="262" s="1" customFormat="1" ht="25.5" customHeight="1">
      <c r="B262" s="45"/>
      <c r="C262" s="216" t="s">
        <v>307</v>
      </c>
      <c r="D262" s="216" t="s">
        <v>136</v>
      </c>
      <c r="E262" s="217" t="s">
        <v>308</v>
      </c>
      <c r="F262" s="218" t="s">
        <v>309</v>
      </c>
      <c r="G262" s="219" t="s">
        <v>263</v>
      </c>
      <c r="H262" s="220">
        <v>18</v>
      </c>
      <c r="I262" s="221"/>
      <c r="J262" s="222">
        <f>ROUND(I262*H262,2)</f>
        <v>0</v>
      </c>
      <c r="K262" s="218" t="s">
        <v>21</v>
      </c>
      <c r="L262" s="71"/>
      <c r="M262" s="223" t="s">
        <v>21</v>
      </c>
      <c r="N262" s="224" t="s">
        <v>46</v>
      </c>
      <c r="O262" s="46"/>
      <c r="P262" s="225">
        <f>O262*H262</f>
        <v>0</v>
      </c>
      <c r="Q262" s="225">
        <v>0.00022000000000000001</v>
      </c>
      <c r="R262" s="225">
        <f>Q262*H262</f>
        <v>0.00396</v>
      </c>
      <c r="S262" s="225">
        <v>0</v>
      </c>
      <c r="T262" s="226">
        <f>S262*H262</f>
        <v>0</v>
      </c>
      <c r="AR262" s="23" t="s">
        <v>141</v>
      </c>
      <c r="AT262" s="23" t="s">
        <v>136</v>
      </c>
      <c r="AU262" s="23" t="s">
        <v>85</v>
      </c>
      <c r="AY262" s="23" t="s">
        <v>133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23" t="s">
        <v>83</v>
      </c>
      <c r="BK262" s="227">
        <f>ROUND(I262*H262,2)</f>
        <v>0</v>
      </c>
      <c r="BL262" s="23" t="s">
        <v>141</v>
      </c>
      <c r="BM262" s="23" t="s">
        <v>310</v>
      </c>
    </row>
    <row r="263" s="1" customFormat="1">
      <c r="B263" s="45"/>
      <c r="C263" s="73"/>
      <c r="D263" s="228" t="s">
        <v>143</v>
      </c>
      <c r="E263" s="73"/>
      <c r="F263" s="229" t="s">
        <v>311</v>
      </c>
      <c r="G263" s="73"/>
      <c r="H263" s="73"/>
      <c r="I263" s="186"/>
      <c r="J263" s="73"/>
      <c r="K263" s="73"/>
      <c r="L263" s="71"/>
      <c r="M263" s="230"/>
      <c r="N263" s="46"/>
      <c r="O263" s="46"/>
      <c r="P263" s="46"/>
      <c r="Q263" s="46"/>
      <c r="R263" s="46"/>
      <c r="S263" s="46"/>
      <c r="T263" s="94"/>
      <c r="AT263" s="23" t="s">
        <v>143</v>
      </c>
      <c r="AU263" s="23" t="s">
        <v>85</v>
      </c>
    </row>
    <row r="264" s="1" customFormat="1">
      <c r="B264" s="45"/>
      <c r="C264" s="73"/>
      <c r="D264" s="228" t="s">
        <v>145</v>
      </c>
      <c r="E264" s="73"/>
      <c r="F264" s="231" t="s">
        <v>312</v>
      </c>
      <c r="G264" s="73"/>
      <c r="H264" s="73"/>
      <c r="I264" s="186"/>
      <c r="J264" s="73"/>
      <c r="K264" s="73"/>
      <c r="L264" s="71"/>
      <c r="M264" s="230"/>
      <c r="N264" s="46"/>
      <c r="O264" s="46"/>
      <c r="P264" s="46"/>
      <c r="Q264" s="46"/>
      <c r="R264" s="46"/>
      <c r="S264" s="46"/>
      <c r="T264" s="94"/>
      <c r="AT264" s="23" t="s">
        <v>145</v>
      </c>
      <c r="AU264" s="23" t="s">
        <v>85</v>
      </c>
    </row>
    <row r="265" s="11" customFormat="1">
      <c r="B265" s="232"/>
      <c r="C265" s="233"/>
      <c r="D265" s="228" t="s">
        <v>147</v>
      </c>
      <c r="E265" s="234" t="s">
        <v>21</v>
      </c>
      <c r="F265" s="235" t="s">
        <v>291</v>
      </c>
      <c r="G265" s="233"/>
      <c r="H265" s="236">
        <v>18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AT265" s="242" t="s">
        <v>147</v>
      </c>
      <c r="AU265" s="242" t="s">
        <v>85</v>
      </c>
      <c r="AV265" s="11" t="s">
        <v>85</v>
      </c>
      <c r="AW265" s="11" t="s">
        <v>39</v>
      </c>
      <c r="AX265" s="11" t="s">
        <v>75</v>
      </c>
      <c r="AY265" s="242" t="s">
        <v>133</v>
      </c>
    </row>
    <row r="266" s="12" customFormat="1">
      <c r="B266" s="243"/>
      <c r="C266" s="244"/>
      <c r="D266" s="228" t="s">
        <v>147</v>
      </c>
      <c r="E266" s="245" t="s">
        <v>21</v>
      </c>
      <c r="F266" s="246" t="s">
        <v>149</v>
      </c>
      <c r="G266" s="244"/>
      <c r="H266" s="247">
        <v>18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AT266" s="253" t="s">
        <v>147</v>
      </c>
      <c r="AU266" s="253" t="s">
        <v>85</v>
      </c>
      <c r="AV266" s="12" t="s">
        <v>141</v>
      </c>
      <c r="AW266" s="12" t="s">
        <v>39</v>
      </c>
      <c r="AX266" s="12" t="s">
        <v>83</v>
      </c>
      <c r="AY266" s="253" t="s">
        <v>133</v>
      </c>
    </row>
    <row r="267" s="1" customFormat="1" ht="16.5" customHeight="1">
      <c r="B267" s="45"/>
      <c r="C267" s="254" t="s">
        <v>313</v>
      </c>
      <c r="D267" s="254" t="s">
        <v>207</v>
      </c>
      <c r="E267" s="255" t="s">
        <v>314</v>
      </c>
      <c r="F267" s="256" t="s">
        <v>315</v>
      </c>
      <c r="G267" s="257" t="s">
        <v>139</v>
      </c>
      <c r="H267" s="258">
        <v>1.44</v>
      </c>
      <c r="I267" s="259"/>
      <c r="J267" s="260">
        <f>ROUND(I267*H267,2)</f>
        <v>0</v>
      </c>
      <c r="K267" s="256" t="s">
        <v>21</v>
      </c>
      <c r="L267" s="261"/>
      <c r="M267" s="262" t="s">
        <v>21</v>
      </c>
      <c r="N267" s="263" t="s">
        <v>46</v>
      </c>
      <c r="O267" s="46"/>
      <c r="P267" s="225">
        <f>O267*H267</f>
        <v>0</v>
      </c>
      <c r="Q267" s="225">
        <v>0.55000000000000004</v>
      </c>
      <c r="R267" s="225">
        <f>Q267*H267</f>
        <v>0.79200000000000004</v>
      </c>
      <c r="S267" s="225">
        <v>0</v>
      </c>
      <c r="T267" s="226">
        <f>S267*H267</f>
        <v>0</v>
      </c>
      <c r="AR267" s="23" t="s">
        <v>171</v>
      </c>
      <c r="AT267" s="23" t="s">
        <v>207</v>
      </c>
      <c r="AU267" s="23" t="s">
        <v>85</v>
      </c>
      <c r="AY267" s="23" t="s">
        <v>133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23" t="s">
        <v>83</v>
      </c>
      <c r="BK267" s="227">
        <f>ROUND(I267*H267,2)</f>
        <v>0</v>
      </c>
      <c r="BL267" s="23" t="s">
        <v>141</v>
      </c>
      <c r="BM267" s="23" t="s">
        <v>316</v>
      </c>
    </row>
    <row r="268" s="1" customFormat="1">
      <c r="B268" s="45"/>
      <c r="C268" s="73"/>
      <c r="D268" s="228" t="s">
        <v>143</v>
      </c>
      <c r="E268" s="73"/>
      <c r="F268" s="229" t="s">
        <v>315</v>
      </c>
      <c r="G268" s="73"/>
      <c r="H268" s="73"/>
      <c r="I268" s="186"/>
      <c r="J268" s="73"/>
      <c r="K268" s="73"/>
      <c r="L268" s="71"/>
      <c r="M268" s="230"/>
      <c r="N268" s="46"/>
      <c r="O268" s="46"/>
      <c r="P268" s="46"/>
      <c r="Q268" s="46"/>
      <c r="R268" s="46"/>
      <c r="S268" s="46"/>
      <c r="T268" s="94"/>
      <c r="AT268" s="23" t="s">
        <v>143</v>
      </c>
      <c r="AU268" s="23" t="s">
        <v>85</v>
      </c>
    </row>
    <row r="269" s="1" customFormat="1">
      <c r="B269" s="45"/>
      <c r="C269" s="73"/>
      <c r="D269" s="228" t="s">
        <v>145</v>
      </c>
      <c r="E269" s="73"/>
      <c r="F269" s="231" t="s">
        <v>312</v>
      </c>
      <c r="G269" s="73"/>
      <c r="H269" s="73"/>
      <c r="I269" s="186"/>
      <c r="J269" s="73"/>
      <c r="K269" s="73"/>
      <c r="L269" s="71"/>
      <c r="M269" s="230"/>
      <c r="N269" s="46"/>
      <c r="O269" s="46"/>
      <c r="P269" s="46"/>
      <c r="Q269" s="46"/>
      <c r="R269" s="46"/>
      <c r="S269" s="46"/>
      <c r="T269" s="94"/>
      <c r="AT269" s="23" t="s">
        <v>145</v>
      </c>
      <c r="AU269" s="23" t="s">
        <v>85</v>
      </c>
    </row>
    <row r="270" s="11" customFormat="1">
      <c r="B270" s="232"/>
      <c r="C270" s="233"/>
      <c r="D270" s="228" t="s">
        <v>147</v>
      </c>
      <c r="E270" s="234" t="s">
        <v>21</v>
      </c>
      <c r="F270" s="235" t="s">
        <v>317</v>
      </c>
      <c r="G270" s="233"/>
      <c r="H270" s="236">
        <v>1.44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AT270" s="242" t="s">
        <v>147</v>
      </c>
      <c r="AU270" s="242" t="s">
        <v>85</v>
      </c>
      <c r="AV270" s="11" t="s">
        <v>85</v>
      </c>
      <c r="AW270" s="11" t="s">
        <v>39</v>
      </c>
      <c r="AX270" s="11" t="s">
        <v>75</v>
      </c>
      <c r="AY270" s="242" t="s">
        <v>133</v>
      </c>
    </row>
    <row r="271" s="12" customFormat="1">
      <c r="B271" s="243"/>
      <c r="C271" s="244"/>
      <c r="D271" s="228" t="s">
        <v>147</v>
      </c>
      <c r="E271" s="245" t="s">
        <v>21</v>
      </c>
      <c r="F271" s="246" t="s">
        <v>149</v>
      </c>
      <c r="G271" s="244"/>
      <c r="H271" s="247">
        <v>1.44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AT271" s="253" t="s">
        <v>147</v>
      </c>
      <c r="AU271" s="253" t="s">
        <v>85</v>
      </c>
      <c r="AV271" s="12" t="s">
        <v>141</v>
      </c>
      <c r="AW271" s="12" t="s">
        <v>39</v>
      </c>
      <c r="AX271" s="12" t="s">
        <v>83</v>
      </c>
      <c r="AY271" s="253" t="s">
        <v>133</v>
      </c>
    </row>
    <row r="272" s="1" customFormat="1" ht="16.5" customHeight="1">
      <c r="B272" s="45"/>
      <c r="C272" s="216" t="s">
        <v>318</v>
      </c>
      <c r="D272" s="216" t="s">
        <v>136</v>
      </c>
      <c r="E272" s="217" t="s">
        <v>319</v>
      </c>
      <c r="F272" s="218" t="s">
        <v>320</v>
      </c>
      <c r="G272" s="219" t="s">
        <v>159</v>
      </c>
      <c r="H272" s="220">
        <v>64</v>
      </c>
      <c r="I272" s="221"/>
      <c r="J272" s="222">
        <f>ROUND(I272*H272,2)</f>
        <v>0</v>
      </c>
      <c r="K272" s="218" t="s">
        <v>21</v>
      </c>
      <c r="L272" s="71"/>
      <c r="M272" s="223" t="s">
        <v>21</v>
      </c>
      <c r="N272" s="224" t="s">
        <v>46</v>
      </c>
      <c r="O272" s="46"/>
      <c r="P272" s="225">
        <f>O272*H272</f>
        <v>0</v>
      </c>
      <c r="Q272" s="225">
        <v>0</v>
      </c>
      <c r="R272" s="225">
        <f>Q272*H272</f>
        <v>0</v>
      </c>
      <c r="S272" s="225">
        <v>0</v>
      </c>
      <c r="T272" s="226">
        <f>S272*H272</f>
        <v>0</v>
      </c>
      <c r="AR272" s="23" t="s">
        <v>141</v>
      </c>
      <c r="AT272" s="23" t="s">
        <v>136</v>
      </c>
      <c r="AU272" s="23" t="s">
        <v>85</v>
      </c>
      <c r="AY272" s="23" t="s">
        <v>133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23" t="s">
        <v>83</v>
      </c>
      <c r="BK272" s="227">
        <f>ROUND(I272*H272,2)</f>
        <v>0</v>
      </c>
      <c r="BL272" s="23" t="s">
        <v>141</v>
      </c>
      <c r="BM272" s="23" t="s">
        <v>321</v>
      </c>
    </row>
    <row r="273" s="1" customFormat="1">
      <c r="B273" s="45"/>
      <c r="C273" s="73"/>
      <c r="D273" s="228" t="s">
        <v>143</v>
      </c>
      <c r="E273" s="73"/>
      <c r="F273" s="229" t="s">
        <v>322</v>
      </c>
      <c r="G273" s="73"/>
      <c r="H273" s="73"/>
      <c r="I273" s="186"/>
      <c r="J273" s="73"/>
      <c r="K273" s="73"/>
      <c r="L273" s="71"/>
      <c r="M273" s="230"/>
      <c r="N273" s="46"/>
      <c r="O273" s="46"/>
      <c r="P273" s="46"/>
      <c r="Q273" s="46"/>
      <c r="R273" s="46"/>
      <c r="S273" s="46"/>
      <c r="T273" s="94"/>
      <c r="AT273" s="23" t="s">
        <v>143</v>
      </c>
      <c r="AU273" s="23" t="s">
        <v>85</v>
      </c>
    </row>
    <row r="274" s="1" customFormat="1">
      <c r="B274" s="45"/>
      <c r="C274" s="73"/>
      <c r="D274" s="228" t="s">
        <v>145</v>
      </c>
      <c r="E274" s="73"/>
      <c r="F274" s="231" t="s">
        <v>323</v>
      </c>
      <c r="G274" s="73"/>
      <c r="H274" s="73"/>
      <c r="I274" s="186"/>
      <c r="J274" s="73"/>
      <c r="K274" s="73"/>
      <c r="L274" s="71"/>
      <c r="M274" s="230"/>
      <c r="N274" s="46"/>
      <c r="O274" s="46"/>
      <c r="P274" s="46"/>
      <c r="Q274" s="46"/>
      <c r="R274" s="46"/>
      <c r="S274" s="46"/>
      <c r="T274" s="94"/>
      <c r="AT274" s="23" t="s">
        <v>145</v>
      </c>
      <c r="AU274" s="23" t="s">
        <v>85</v>
      </c>
    </row>
    <row r="275" s="11" customFormat="1">
      <c r="B275" s="232"/>
      <c r="C275" s="233"/>
      <c r="D275" s="228" t="s">
        <v>147</v>
      </c>
      <c r="E275" s="234" t="s">
        <v>21</v>
      </c>
      <c r="F275" s="235" t="s">
        <v>301</v>
      </c>
      <c r="G275" s="233"/>
      <c r="H275" s="236">
        <v>64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AT275" s="242" t="s">
        <v>147</v>
      </c>
      <c r="AU275" s="242" t="s">
        <v>85</v>
      </c>
      <c r="AV275" s="11" t="s">
        <v>85</v>
      </c>
      <c r="AW275" s="11" t="s">
        <v>39</v>
      </c>
      <c r="AX275" s="11" t="s">
        <v>75</v>
      </c>
      <c r="AY275" s="242" t="s">
        <v>133</v>
      </c>
    </row>
    <row r="276" s="12" customFormat="1">
      <c r="B276" s="243"/>
      <c r="C276" s="244"/>
      <c r="D276" s="228" t="s">
        <v>147</v>
      </c>
      <c r="E276" s="245" t="s">
        <v>21</v>
      </c>
      <c r="F276" s="246" t="s">
        <v>149</v>
      </c>
      <c r="G276" s="244"/>
      <c r="H276" s="247">
        <v>64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AT276" s="253" t="s">
        <v>147</v>
      </c>
      <c r="AU276" s="253" t="s">
        <v>85</v>
      </c>
      <c r="AV276" s="12" t="s">
        <v>141</v>
      </c>
      <c r="AW276" s="12" t="s">
        <v>39</v>
      </c>
      <c r="AX276" s="12" t="s">
        <v>83</v>
      </c>
      <c r="AY276" s="253" t="s">
        <v>133</v>
      </c>
    </row>
    <row r="277" s="1" customFormat="1" ht="16.5" customHeight="1">
      <c r="B277" s="45"/>
      <c r="C277" s="254" t="s">
        <v>324</v>
      </c>
      <c r="D277" s="254" t="s">
        <v>207</v>
      </c>
      <c r="E277" s="255" t="s">
        <v>325</v>
      </c>
      <c r="F277" s="256" t="s">
        <v>326</v>
      </c>
      <c r="G277" s="257" t="s">
        <v>159</v>
      </c>
      <c r="H277" s="258">
        <v>64</v>
      </c>
      <c r="I277" s="259"/>
      <c r="J277" s="260">
        <f>ROUND(I277*H277,2)</f>
        <v>0</v>
      </c>
      <c r="K277" s="256" t="s">
        <v>21</v>
      </c>
      <c r="L277" s="261"/>
      <c r="M277" s="262" t="s">
        <v>21</v>
      </c>
      <c r="N277" s="263" t="s">
        <v>46</v>
      </c>
      <c r="O277" s="46"/>
      <c r="P277" s="225">
        <f>O277*H277</f>
        <v>0</v>
      </c>
      <c r="Q277" s="225">
        <v>0.014500000000000001</v>
      </c>
      <c r="R277" s="225">
        <f>Q277*H277</f>
        <v>0.92800000000000005</v>
      </c>
      <c r="S277" s="225">
        <v>0</v>
      </c>
      <c r="T277" s="226">
        <f>S277*H277</f>
        <v>0</v>
      </c>
      <c r="AR277" s="23" t="s">
        <v>171</v>
      </c>
      <c r="AT277" s="23" t="s">
        <v>207</v>
      </c>
      <c r="AU277" s="23" t="s">
        <v>85</v>
      </c>
      <c r="AY277" s="23" t="s">
        <v>133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23" t="s">
        <v>83</v>
      </c>
      <c r="BK277" s="227">
        <f>ROUND(I277*H277,2)</f>
        <v>0</v>
      </c>
      <c r="BL277" s="23" t="s">
        <v>141</v>
      </c>
      <c r="BM277" s="23" t="s">
        <v>327</v>
      </c>
    </row>
    <row r="278" s="1" customFormat="1">
      <c r="B278" s="45"/>
      <c r="C278" s="73"/>
      <c r="D278" s="228" t="s">
        <v>143</v>
      </c>
      <c r="E278" s="73"/>
      <c r="F278" s="229" t="s">
        <v>326</v>
      </c>
      <c r="G278" s="73"/>
      <c r="H278" s="73"/>
      <c r="I278" s="186"/>
      <c r="J278" s="73"/>
      <c r="K278" s="73"/>
      <c r="L278" s="71"/>
      <c r="M278" s="230"/>
      <c r="N278" s="46"/>
      <c r="O278" s="46"/>
      <c r="P278" s="46"/>
      <c r="Q278" s="46"/>
      <c r="R278" s="46"/>
      <c r="S278" s="46"/>
      <c r="T278" s="94"/>
      <c r="AT278" s="23" t="s">
        <v>143</v>
      </c>
      <c r="AU278" s="23" t="s">
        <v>85</v>
      </c>
    </row>
    <row r="279" s="1" customFormat="1">
      <c r="B279" s="45"/>
      <c r="C279" s="73"/>
      <c r="D279" s="228" t="s">
        <v>145</v>
      </c>
      <c r="E279" s="73"/>
      <c r="F279" s="231" t="s">
        <v>323</v>
      </c>
      <c r="G279" s="73"/>
      <c r="H279" s="73"/>
      <c r="I279" s="186"/>
      <c r="J279" s="73"/>
      <c r="K279" s="73"/>
      <c r="L279" s="71"/>
      <c r="M279" s="230"/>
      <c r="N279" s="46"/>
      <c r="O279" s="46"/>
      <c r="P279" s="46"/>
      <c r="Q279" s="46"/>
      <c r="R279" s="46"/>
      <c r="S279" s="46"/>
      <c r="T279" s="94"/>
      <c r="AT279" s="23" t="s">
        <v>145</v>
      </c>
      <c r="AU279" s="23" t="s">
        <v>85</v>
      </c>
    </row>
    <row r="280" s="10" customFormat="1" ht="29.88" customHeight="1">
      <c r="B280" s="200"/>
      <c r="C280" s="201"/>
      <c r="D280" s="202" t="s">
        <v>74</v>
      </c>
      <c r="E280" s="214" t="s">
        <v>141</v>
      </c>
      <c r="F280" s="214" t="s">
        <v>328</v>
      </c>
      <c r="G280" s="201"/>
      <c r="H280" s="201"/>
      <c r="I280" s="204"/>
      <c r="J280" s="215">
        <f>BK280</f>
        <v>0</v>
      </c>
      <c r="K280" s="201"/>
      <c r="L280" s="206"/>
      <c r="M280" s="207"/>
      <c r="N280" s="208"/>
      <c r="O280" s="208"/>
      <c r="P280" s="209">
        <f>SUM(P281:P310)</f>
        <v>0</v>
      </c>
      <c r="Q280" s="208"/>
      <c r="R280" s="209">
        <f>SUM(R281:R310)</f>
        <v>0.71923199999999998</v>
      </c>
      <c r="S280" s="208"/>
      <c r="T280" s="210">
        <f>SUM(T281:T310)</f>
        <v>0</v>
      </c>
      <c r="AR280" s="211" t="s">
        <v>83</v>
      </c>
      <c r="AT280" s="212" t="s">
        <v>74</v>
      </c>
      <c r="AU280" s="212" t="s">
        <v>83</v>
      </c>
      <c r="AY280" s="211" t="s">
        <v>133</v>
      </c>
      <c r="BK280" s="213">
        <f>SUM(BK281:BK310)</f>
        <v>0</v>
      </c>
    </row>
    <row r="281" s="1" customFormat="1" ht="16.5" customHeight="1">
      <c r="B281" s="45"/>
      <c r="C281" s="216" t="s">
        <v>329</v>
      </c>
      <c r="D281" s="216" t="s">
        <v>136</v>
      </c>
      <c r="E281" s="217" t="s">
        <v>330</v>
      </c>
      <c r="F281" s="218" t="s">
        <v>331</v>
      </c>
      <c r="G281" s="219" t="s">
        <v>159</v>
      </c>
      <c r="H281" s="220">
        <v>3.8399999999999999</v>
      </c>
      <c r="I281" s="221"/>
      <c r="J281" s="222">
        <f>ROUND(I281*H281,2)</f>
        <v>0</v>
      </c>
      <c r="K281" s="218" t="s">
        <v>21</v>
      </c>
      <c r="L281" s="71"/>
      <c r="M281" s="223" t="s">
        <v>21</v>
      </c>
      <c r="N281" s="224" t="s">
        <v>46</v>
      </c>
      <c r="O281" s="46"/>
      <c r="P281" s="225">
        <f>O281*H281</f>
        <v>0</v>
      </c>
      <c r="Q281" s="225">
        <v>0.18729999999999999</v>
      </c>
      <c r="R281" s="225">
        <f>Q281*H281</f>
        <v>0.71923199999999998</v>
      </c>
      <c r="S281" s="225">
        <v>0</v>
      </c>
      <c r="T281" s="226">
        <f>S281*H281</f>
        <v>0</v>
      </c>
      <c r="AR281" s="23" t="s">
        <v>141</v>
      </c>
      <c r="AT281" s="23" t="s">
        <v>136</v>
      </c>
      <c r="AU281" s="23" t="s">
        <v>85</v>
      </c>
      <c r="AY281" s="23" t="s">
        <v>133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23" t="s">
        <v>83</v>
      </c>
      <c r="BK281" s="227">
        <f>ROUND(I281*H281,2)</f>
        <v>0</v>
      </c>
      <c r="BL281" s="23" t="s">
        <v>141</v>
      </c>
      <c r="BM281" s="23" t="s">
        <v>332</v>
      </c>
    </row>
    <row r="282" s="1" customFormat="1">
      <c r="B282" s="45"/>
      <c r="C282" s="73"/>
      <c r="D282" s="228" t="s">
        <v>143</v>
      </c>
      <c r="E282" s="73"/>
      <c r="F282" s="229" t="s">
        <v>333</v>
      </c>
      <c r="G282" s="73"/>
      <c r="H282" s="73"/>
      <c r="I282" s="186"/>
      <c r="J282" s="73"/>
      <c r="K282" s="73"/>
      <c r="L282" s="71"/>
      <c r="M282" s="230"/>
      <c r="N282" s="46"/>
      <c r="O282" s="46"/>
      <c r="P282" s="46"/>
      <c r="Q282" s="46"/>
      <c r="R282" s="46"/>
      <c r="S282" s="46"/>
      <c r="T282" s="94"/>
      <c r="AT282" s="23" t="s">
        <v>143</v>
      </c>
      <c r="AU282" s="23" t="s">
        <v>85</v>
      </c>
    </row>
    <row r="283" s="1" customFormat="1">
      <c r="B283" s="45"/>
      <c r="C283" s="73"/>
      <c r="D283" s="228" t="s">
        <v>145</v>
      </c>
      <c r="E283" s="73"/>
      <c r="F283" s="231" t="s">
        <v>146</v>
      </c>
      <c r="G283" s="73"/>
      <c r="H283" s="73"/>
      <c r="I283" s="186"/>
      <c r="J283" s="73"/>
      <c r="K283" s="73"/>
      <c r="L283" s="71"/>
      <c r="M283" s="230"/>
      <c r="N283" s="46"/>
      <c r="O283" s="46"/>
      <c r="P283" s="46"/>
      <c r="Q283" s="46"/>
      <c r="R283" s="46"/>
      <c r="S283" s="46"/>
      <c r="T283" s="94"/>
      <c r="AT283" s="23" t="s">
        <v>145</v>
      </c>
      <c r="AU283" s="23" t="s">
        <v>85</v>
      </c>
    </row>
    <row r="284" s="11" customFormat="1">
      <c r="B284" s="232"/>
      <c r="C284" s="233"/>
      <c r="D284" s="228" t="s">
        <v>147</v>
      </c>
      <c r="E284" s="234" t="s">
        <v>21</v>
      </c>
      <c r="F284" s="235" t="s">
        <v>334</v>
      </c>
      <c r="G284" s="233"/>
      <c r="H284" s="236">
        <v>3.8399999999999999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AT284" s="242" t="s">
        <v>147</v>
      </c>
      <c r="AU284" s="242" t="s">
        <v>85</v>
      </c>
      <c r="AV284" s="11" t="s">
        <v>85</v>
      </c>
      <c r="AW284" s="11" t="s">
        <v>39</v>
      </c>
      <c r="AX284" s="11" t="s">
        <v>75</v>
      </c>
      <c r="AY284" s="242" t="s">
        <v>133</v>
      </c>
    </row>
    <row r="285" s="12" customFormat="1">
      <c r="B285" s="243"/>
      <c r="C285" s="244"/>
      <c r="D285" s="228" t="s">
        <v>147</v>
      </c>
      <c r="E285" s="245" t="s">
        <v>21</v>
      </c>
      <c r="F285" s="246" t="s">
        <v>149</v>
      </c>
      <c r="G285" s="244"/>
      <c r="H285" s="247">
        <v>3.8399999999999999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AT285" s="253" t="s">
        <v>147</v>
      </c>
      <c r="AU285" s="253" t="s">
        <v>85</v>
      </c>
      <c r="AV285" s="12" t="s">
        <v>141</v>
      </c>
      <c r="AW285" s="12" t="s">
        <v>39</v>
      </c>
      <c r="AX285" s="12" t="s">
        <v>83</v>
      </c>
      <c r="AY285" s="253" t="s">
        <v>133</v>
      </c>
    </row>
    <row r="286" s="1" customFormat="1" ht="25.5" customHeight="1">
      <c r="B286" s="45"/>
      <c r="C286" s="216" t="s">
        <v>335</v>
      </c>
      <c r="D286" s="216" t="s">
        <v>136</v>
      </c>
      <c r="E286" s="217" t="s">
        <v>336</v>
      </c>
      <c r="F286" s="218" t="s">
        <v>337</v>
      </c>
      <c r="G286" s="219" t="s">
        <v>159</v>
      </c>
      <c r="H286" s="220">
        <v>3.8399999999999999</v>
      </c>
      <c r="I286" s="221"/>
      <c r="J286" s="222">
        <f>ROUND(I286*H286,2)</f>
        <v>0</v>
      </c>
      <c r="K286" s="218" t="s">
        <v>21</v>
      </c>
      <c r="L286" s="71"/>
      <c r="M286" s="223" t="s">
        <v>21</v>
      </c>
      <c r="N286" s="224" t="s">
        <v>46</v>
      </c>
      <c r="O286" s="46"/>
      <c r="P286" s="225">
        <f>O286*H286</f>
        <v>0</v>
      </c>
      <c r="Q286" s="225">
        <v>0</v>
      </c>
      <c r="R286" s="225">
        <f>Q286*H286</f>
        <v>0</v>
      </c>
      <c r="S286" s="225">
        <v>0</v>
      </c>
      <c r="T286" s="226">
        <f>S286*H286</f>
        <v>0</v>
      </c>
      <c r="AR286" s="23" t="s">
        <v>141</v>
      </c>
      <c r="AT286" s="23" t="s">
        <v>136</v>
      </c>
      <c r="AU286" s="23" t="s">
        <v>85</v>
      </c>
      <c r="AY286" s="23" t="s">
        <v>133</v>
      </c>
      <c r="BE286" s="227">
        <f>IF(N286="základní",J286,0)</f>
        <v>0</v>
      </c>
      <c r="BF286" s="227">
        <f>IF(N286="snížená",J286,0)</f>
        <v>0</v>
      </c>
      <c r="BG286" s="227">
        <f>IF(N286="zákl. přenesená",J286,0)</f>
        <v>0</v>
      </c>
      <c r="BH286" s="227">
        <f>IF(N286="sníž. přenesená",J286,0)</f>
        <v>0</v>
      </c>
      <c r="BI286" s="227">
        <f>IF(N286="nulová",J286,0)</f>
        <v>0</v>
      </c>
      <c r="BJ286" s="23" t="s">
        <v>83</v>
      </c>
      <c r="BK286" s="227">
        <f>ROUND(I286*H286,2)</f>
        <v>0</v>
      </c>
      <c r="BL286" s="23" t="s">
        <v>141</v>
      </c>
      <c r="BM286" s="23" t="s">
        <v>338</v>
      </c>
    </row>
    <row r="287" s="1" customFormat="1">
      <c r="B287" s="45"/>
      <c r="C287" s="73"/>
      <c r="D287" s="228" t="s">
        <v>143</v>
      </c>
      <c r="E287" s="73"/>
      <c r="F287" s="229" t="s">
        <v>339</v>
      </c>
      <c r="G287" s="73"/>
      <c r="H287" s="73"/>
      <c r="I287" s="186"/>
      <c r="J287" s="73"/>
      <c r="K287" s="73"/>
      <c r="L287" s="71"/>
      <c r="M287" s="230"/>
      <c r="N287" s="46"/>
      <c r="O287" s="46"/>
      <c r="P287" s="46"/>
      <c r="Q287" s="46"/>
      <c r="R287" s="46"/>
      <c r="S287" s="46"/>
      <c r="T287" s="94"/>
      <c r="AT287" s="23" t="s">
        <v>143</v>
      </c>
      <c r="AU287" s="23" t="s">
        <v>85</v>
      </c>
    </row>
    <row r="288" s="1" customFormat="1">
      <c r="B288" s="45"/>
      <c r="C288" s="73"/>
      <c r="D288" s="228" t="s">
        <v>145</v>
      </c>
      <c r="E288" s="73"/>
      <c r="F288" s="231" t="s">
        <v>146</v>
      </c>
      <c r="G288" s="73"/>
      <c r="H288" s="73"/>
      <c r="I288" s="186"/>
      <c r="J288" s="73"/>
      <c r="K288" s="73"/>
      <c r="L288" s="71"/>
      <c r="M288" s="230"/>
      <c r="N288" s="46"/>
      <c r="O288" s="46"/>
      <c r="P288" s="46"/>
      <c r="Q288" s="46"/>
      <c r="R288" s="46"/>
      <c r="S288" s="46"/>
      <c r="T288" s="94"/>
      <c r="AT288" s="23" t="s">
        <v>145</v>
      </c>
      <c r="AU288" s="23" t="s">
        <v>85</v>
      </c>
    </row>
    <row r="289" s="13" customFormat="1">
      <c r="B289" s="264"/>
      <c r="C289" s="265"/>
      <c r="D289" s="228" t="s">
        <v>147</v>
      </c>
      <c r="E289" s="266" t="s">
        <v>21</v>
      </c>
      <c r="F289" s="267" t="s">
        <v>340</v>
      </c>
      <c r="G289" s="265"/>
      <c r="H289" s="266" t="s">
        <v>21</v>
      </c>
      <c r="I289" s="268"/>
      <c r="J289" s="265"/>
      <c r="K289" s="265"/>
      <c r="L289" s="269"/>
      <c r="M289" s="270"/>
      <c r="N289" s="271"/>
      <c r="O289" s="271"/>
      <c r="P289" s="271"/>
      <c r="Q289" s="271"/>
      <c r="R289" s="271"/>
      <c r="S289" s="271"/>
      <c r="T289" s="272"/>
      <c r="AT289" s="273" t="s">
        <v>147</v>
      </c>
      <c r="AU289" s="273" t="s">
        <v>85</v>
      </c>
      <c r="AV289" s="13" t="s">
        <v>83</v>
      </c>
      <c r="AW289" s="13" t="s">
        <v>39</v>
      </c>
      <c r="AX289" s="13" t="s">
        <v>75</v>
      </c>
      <c r="AY289" s="273" t="s">
        <v>133</v>
      </c>
    </row>
    <row r="290" s="11" customFormat="1">
      <c r="B290" s="232"/>
      <c r="C290" s="233"/>
      <c r="D290" s="228" t="s">
        <v>147</v>
      </c>
      <c r="E290" s="234" t="s">
        <v>21</v>
      </c>
      <c r="F290" s="235" t="s">
        <v>163</v>
      </c>
      <c r="G290" s="233"/>
      <c r="H290" s="236">
        <v>1.9199999999999999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AT290" s="242" t="s">
        <v>147</v>
      </c>
      <c r="AU290" s="242" t="s">
        <v>85</v>
      </c>
      <c r="AV290" s="11" t="s">
        <v>85</v>
      </c>
      <c r="AW290" s="11" t="s">
        <v>39</v>
      </c>
      <c r="AX290" s="11" t="s">
        <v>75</v>
      </c>
      <c r="AY290" s="242" t="s">
        <v>133</v>
      </c>
    </row>
    <row r="291" s="13" customFormat="1">
      <c r="B291" s="264"/>
      <c r="C291" s="265"/>
      <c r="D291" s="228" t="s">
        <v>147</v>
      </c>
      <c r="E291" s="266" t="s">
        <v>21</v>
      </c>
      <c r="F291" s="267" t="s">
        <v>341</v>
      </c>
      <c r="G291" s="265"/>
      <c r="H291" s="266" t="s">
        <v>21</v>
      </c>
      <c r="I291" s="268"/>
      <c r="J291" s="265"/>
      <c r="K291" s="265"/>
      <c r="L291" s="269"/>
      <c r="M291" s="270"/>
      <c r="N291" s="271"/>
      <c r="O291" s="271"/>
      <c r="P291" s="271"/>
      <c r="Q291" s="271"/>
      <c r="R291" s="271"/>
      <c r="S291" s="271"/>
      <c r="T291" s="272"/>
      <c r="AT291" s="273" t="s">
        <v>147</v>
      </c>
      <c r="AU291" s="273" t="s">
        <v>85</v>
      </c>
      <c r="AV291" s="13" t="s">
        <v>83</v>
      </c>
      <c r="AW291" s="13" t="s">
        <v>39</v>
      </c>
      <c r="AX291" s="13" t="s">
        <v>75</v>
      </c>
      <c r="AY291" s="273" t="s">
        <v>133</v>
      </c>
    </row>
    <row r="292" s="11" customFormat="1">
      <c r="B292" s="232"/>
      <c r="C292" s="233"/>
      <c r="D292" s="228" t="s">
        <v>147</v>
      </c>
      <c r="E292" s="234" t="s">
        <v>21</v>
      </c>
      <c r="F292" s="235" t="s">
        <v>163</v>
      </c>
      <c r="G292" s="233"/>
      <c r="H292" s="236">
        <v>1.9199999999999999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AT292" s="242" t="s">
        <v>147</v>
      </c>
      <c r="AU292" s="242" t="s">
        <v>85</v>
      </c>
      <c r="AV292" s="11" t="s">
        <v>85</v>
      </c>
      <c r="AW292" s="11" t="s">
        <v>39</v>
      </c>
      <c r="AX292" s="11" t="s">
        <v>75</v>
      </c>
      <c r="AY292" s="242" t="s">
        <v>133</v>
      </c>
    </row>
    <row r="293" s="12" customFormat="1">
      <c r="B293" s="243"/>
      <c r="C293" s="244"/>
      <c r="D293" s="228" t="s">
        <v>147</v>
      </c>
      <c r="E293" s="245" t="s">
        <v>21</v>
      </c>
      <c r="F293" s="246" t="s">
        <v>149</v>
      </c>
      <c r="G293" s="244"/>
      <c r="H293" s="247">
        <v>3.8399999999999999</v>
      </c>
      <c r="I293" s="248"/>
      <c r="J293" s="244"/>
      <c r="K293" s="244"/>
      <c r="L293" s="249"/>
      <c r="M293" s="250"/>
      <c r="N293" s="251"/>
      <c r="O293" s="251"/>
      <c r="P293" s="251"/>
      <c r="Q293" s="251"/>
      <c r="R293" s="251"/>
      <c r="S293" s="251"/>
      <c r="T293" s="252"/>
      <c r="AT293" s="253" t="s">
        <v>147</v>
      </c>
      <c r="AU293" s="253" t="s">
        <v>85</v>
      </c>
      <c r="AV293" s="12" t="s">
        <v>141</v>
      </c>
      <c r="AW293" s="12" t="s">
        <v>39</v>
      </c>
      <c r="AX293" s="12" t="s">
        <v>83</v>
      </c>
      <c r="AY293" s="253" t="s">
        <v>133</v>
      </c>
    </row>
    <row r="294" s="1" customFormat="1" ht="25.5" customHeight="1">
      <c r="B294" s="45"/>
      <c r="C294" s="216" t="s">
        <v>342</v>
      </c>
      <c r="D294" s="216" t="s">
        <v>136</v>
      </c>
      <c r="E294" s="217" t="s">
        <v>343</v>
      </c>
      <c r="F294" s="218" t="s">
        <v>344</v>
      </c>
      <c r="G294" s="219" t="s">
        <v>159</v>
      </c>
      <c r="H294" s="220">
        <v>11.52</v>
      </c>
      <c r="I294" s="221"/>
      <c r="J294" s="222">
        <f>ROUND(I294*H294,2)</f>
        <v>0</v>
      </c>
      <c r="K294" s="218" t="s">
        <v>21</v>
      </c>
      <c r="L294" s="71"/>
      <c r="M294" s="223" t="s">
        <v>21</v>
      </c>
      <c r="N294" s="224" t="s">
        <v>46</v>
      </c>
      <c r="O294" s="46"/>
      <c r="P294" s="225">
        <f>O294*H294</f>
        <v>0</v>
      </c>
      <c r="Q294" s="225">
        <v>0</v>
      </c>
      <c r="R294" s="225">
        <f>Q294*H294</f>
        <v>0</v>
      </c>
      <c r="S294" s="225">
        <v>0</v>
      </c>
      <c r="T294" s="226">
        <f>S294*H294</f>
        <v>0</v>
      </c>
      <c r="AR294" s="23" t="s">
        <v>141</v>
      </c>
      <c r="AT294" s="23" t="s">
        <v>136</v>
      </c>
      <c r="AU294" s="23" t="s">
        <v>85</v>
      </c>
      <c r="AY294" s="23" t="s">
        <v>133</v>
      </c>
      <c r="BE294" s="227">
        <f>IF(N294="základní",J294,0)</f>
        <v>0</v>
      </c>
      <c r="BF294" s="227">
        <f>IF(N294="snížená",J294,0)</f>
        <v>0</v>
      </c>
      <c r="BG294" s="227">
        <f>IF(N294="zákl. přenesená",J294,0)</f>
        <v>0</v>
      </c>
      <c r="BH294" s="227">
        <f>IF(N294="sníž. přenesená",J294,0)</f>
        <v>0</v>
      </c>
      <c r="BI294" s="227">
        <f>IF(N294="nulová",J294,0)</f>
        <v>0</v>
      </c>
      <c r="BJ294" s="23" t="s">
        <v>83</v>
      </c>
      <c r="BK294" s="227">
        <f>ROUND(I294*H294,2)</f>
        <v>0</v>
      </c>
      <c r="BL294" s="23" t="s">
        <v>141</v>
      </c>
      <c r="BM294" s="23" t="s">
        <v>345</v>
      </c>
    </row>
    <row r="295" s="1" customFormat="1">
      <c r="B295" s="45"/>
      <c r="C295" s="73"/>
      <c r="D295" s="228" t="s">
        <v>143</v>
      </c>
      <c r="E295" s="73"/>
      <c r="F295" s="229" t="s">
        <v>346</v>
      </c>
      <c r="G295" s="73"/>
      <c r="H295" s="73"/>
      <c r="I295" s="186"/>
      <c r="J295" s="73"/>
      <c r="K295" s="73"/>
      <c r="L295" s="71"/>
      <c r="M295" s="230"/>
      <c r="N295" s="46"/>
      <c r="O295" s="46"/>
      <c r="P295" s="46"/>
      <c r="Q295" s="46"/>
      <c r="R295" s="46"/>
      <c r="S295" s="46"/>
      <c r="T295" s="94"/>
      <c r="AT295" s="23" t="s">
        <v>143</v>
      </c>
      <c r="AU295" s="23" t="s">
        <v>85</v>
      </c>
    </row>
    <row r="296" s="13" customFormat="1">
      <c r="B296" s="264"/>
      <c r="C296" s="265"/>
      <c r="D296" s="228" t="s">
        <v>147</v>
      </c>
      <c r="E296" s="266" t="s">
        <v>21</v>
      </c>
      <c r="F296" s="267" t="s">
        <v>340</v>
      </c>
      <c r="G296" s="265"/>
      <c r="H296" s="266" t="s">
        <v>21</v>
      </c>
      <c r="I296" s="268"/>
      <c r="J296" s="265"/>
      <c r="K296" s="265"/>
      <c r="L296" s="269"/>
      <c r="M296" s="270"/>
      <c r="N296" s="271"/>
      <c r="O296" s="271"/>
      <c r="P296" s="271"/>
      <c r="Q296" s="271"/>
      <c r="R296" s="271"/>
      <c r="S296" s="271"/>
      <c r="T296" s="272"/>
      <c r="AT296" s="273" t="s">
        <v>147</v>
      </c>
      <c r="AU296" s="273" t="s">
        <v>85</v>
      </c>
      <c r="AV296" s="13" t="s">
        <v>83</v>
      </c>
      <c r="AW296" s="13" t="s">
        <v>39</v>
      </c>
      <c r="AX296" s="13" t="s">
        <v>75</v>
      </c>
      <c r="AY296" s="273" t="s">
        <v>133</v>
      </c>
    </row>
    <row r="297" s="11" customFormat="1">
      <c r="B297" s="232"/>
      <c r="C297" s="233"/>
      <c r="D297" s="228" t="s">
        <v>147</v>
      </c>
      <c r="E297" s="234" t="s">
        <v>21</v>
      </c>
      <c r="F297" s="235" t="s">
        <v>347</v>
      </c>
      <c r="G297" s="233"/>
      <c r="H297" s="236">
        <v>1.9199999999999999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AT297" s="242" t="s">
        <v>147</v>
      </c>
      <c r="AU297" s="242" t="s">
        <v>85</v>
      </c>
      <c r="AV297" s="11" t="s">
        <v>85</v>
      </c>
      <c r="AW297" s="11" t="s">
        <v>39</v>
      </c>
      <c r="AX297" s="11" t="s">
        <v>75</v>
      </c>
      <c r="AY297" s="242" t="s">
        <v>133</v>
      </c>
    </row>
    <row r="298" s="13" customFormat="1">
      <c r="B298" s="264"/>
      <c r="C298" s="265"/>
      <c r="D298" s="228" t="s">
        <v>147</v>
      </c>
      <c r="E298" s="266" t="s">
        <v>21</v>
      </c>
      <c r="F298" s="267" t="s">
        <v>341</v>
      </c>
      <c r="G298" s="265"/>
      <c r="H298" s="266" t="s">
        <v>21</v>
      </c>
      <c r="I298" s="268"/>
      <c r="J298" s="265"/>
      <c r="K298" s="265"/>
      <c r="L298" s="269"/>
      <c r="M298" s="270"/>
      <c r="N298" s="271"/>
      <c r="O298" s="271"/>
      <c r="P298" s="271"/>
      <c r="Q298" s="271"/>
      <c r="R298" s="271"/>
      <c r="S298" s="271"/>
      <c r="T298" s="272"/>
      <c r="AT298" s="273" t="s">
        <v>147</v>
      </c>
      <c r="AU298" s="273" t="s">
        <v>85</v>
      </c>
      <c r="AV298" s="13" t="s">
        <v>83</v>
      </c>
      <c r="AW298" s="13" t="s">
        <v>39</v>
      </c>
      <c r="AX298" s="13" t="s">
        <v>75</v>
      </c>
      <c r="AY298" s="273" t="s">
        <v>133</v>
      </c>
    </row>
    <row r="299" s="11" customFormat="1">
      <c r="B299" s="232"/>
      <c r="C299" s="233"/>
      <c r="D299" s="228" t="s">
        <v>147</v>
      </c>
      <c r="E299" s="234" t="s">
        <v>21</v>
      </c>
      <c r="F299" s="235" t="s">
        <v>348</v>
      </c>
      <c r="G299" s="233"/>
      <c r="H299" s="236">
        <v>9.5999999999999996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AT299" s="242" t="s">
        <v>147</v>
      </c>
      <c r="AU299" s="242" t="s">
        <v>85</v>
      </c>
      <c r="AV299" s="11" t="s">
        <v>85</v>
      </c>
      <c r="AW299" s="11" t="s">
        <v>39</v>
      </c>
      <c r="AX299" s="11" t="s">
        <v>75</v>
      </c>
      <c r="AY299" s="242" t="s">
        <v>133</v>
      </c>
    </row>
    <row r="300" s="12" customFormat="1">
      <c r="B300" s="243"/>
      <c r="C300" s="244"/>
      <c r="D300" s="228" t="s">
        <v>147</v>
      </c>
      <c r="E300" s="245" t="s">
        <v>21</v>
      </c>
      <c r="F300" s="246" t="s">
        <v>149</v>
      </c>
      <c r="G300" s="244"/>
      <c r="H300" s="247">
        <v>11.52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AT300" s="253" t="s">
        <v>147</v>
      </c>
      <c r="AU300" s="253" t="s">
        <v>85</v>
      </c>
      <c r="AV300" s="12" t="s">
        <v>141</v>
      </c>
      <c r="AW300" s="12" t="s">
        <v>39</v>
      </c>
      <c r="AX300" s="12" t="s">
        <v>83</v>
      </c>
      <c r="AY300" s="253" t="s">
        <v>133</v>
      </c>
    </row>
    <row r="301" s="1" customFormat="1" ht="16.5" customHeight="1">
      <c r="B301" s="45"/>
      <c r="C301" s="216" t="s">
        <v>349</v>
      </c>
      <c r="D301" s="216" t="s">
        <v>136</v>
      </c>
      <c r="E301" s="217" t="s">
        <v>350</v>
      </c>
      <c r="F301" s="218" t="s">
        <v>351</v>
      </c>
      <c r="G301" s="219" t="s">
        <v>159</v>
      </c>
      <c r="H301" s="220">
        <v>47.170000000000002</v>
      </c>
      <c r="I301" s="221"/>
      <c r="J301" s="222">
        <f>ROUND(I301*H301,2)</f>
        <v>0</v>
      </c>
      <c r="K301" s="218" t="s">
        <v>21</v>
      </c>
      <c r="L301" s="71"/>
      <c r="M301" s="223" t="s">
        <v>21</v>
      </c>
      <c r="N301" s="224" t="s">
        <v>46</v>
      </c>
      <c r="O301" s="46"/>
      <c r="P301" s="225">
        <f>O301*H301</f>
        <v>0</v>
      </c>
      <c r="Q301" s="225">
        <v>0</v>
      </c>
      <c r="R301" s="225">
        <f>Q301*H301</f>
        <v>0</v>
      </c>
      <c r="S301" s="225">
        <v>0</v>
      </c>
      <c r="T301" s="226">
        <f>S301*H301</f>
        <v>0</v>
      </c>
      <c r="AR301" s="23" t="s">
        <v>141</v>
      </c>
      <c r="AT301" s="23" t="s">
        <v>136</v>
      </c>
      <c r="AU301" s="23" t="s">
        <v>85</v>
      </c>
      <c r="AY301" s="23" t="s">
        <v>133</v>
      </c>
      <c r="BE301" s="227">
        <f>IF(N301="základní",J301,0)</f>
        <v>0</v>
      </c>
      <c r="BF301" s="227">
        <f>IF(N301="snížená",J301,0)</f>
        <v>0</v>
      </c>
      <c r="BG301" s="227">
        <f>IF(N301="zákl. přenesená",J301,0)</f>
        <v>0</v>
      </c>
      <c r="BH301" s="227">
        <f>IF(N301="sníž. přenesená",J301,0)</f>
        <v>0</v>
      </c>
      <c r="BI301" s="227">
        <f>IF(N301="nulová",J301,0)</f>
        <v>0</v>
      </c>
      <c r="BJ301" s="23" t="s">
        <v>83</v>
      </c>
      <c r="BK301" s="227">
        <f>ROUND(I301*H301,2)</f>
        <v>0</v>
      </c>
      <c r="BL301" s="23" t="s">
        <v>141</v>
      </c>
      <c r="BM301" s="23" t="s">
        <v>352</v>
      </c>
    </row>
    <row r="302" s="1" customFormat="1">
      <c r="B302" s="45"/>
      <c r="C302" s="73"/>
      <c r="D302" s="228" t="s">
        <v>143</v>
      </c>
      <c r="E302" s="73"/>
      <c r="F302" s="229" t="s">
        <v>353</v>
      </c>
      <c r="G302" s="73"/>
      <c r="H302" s="73"/>
      <c r="I302" s="186"/>
      <c r="J302" s="73"/>
      <c r="K302" s="73"/>
      <c r="L302" s="71"/>
      <c r="M302" s="230"/>
      <c r="N302" s="46"/>
      <c r="O302" s="46"/>
      <c r="P302" s="46"/>
      <c r="Q302" s="46"/>
      <c r="R302" s="46"/>
      <c r="S302" s="46"/>
      <c r="T302" s="94"/>
      <c r="AT302" s="23" t="s">
        <v>143</v>
      </c>
      <c r="AU302" s="23" t="s">
        <v>85</v>
      </c>
    </row>
    <row r="303" s="1" customFormat="1">
      <c r="B303" s="45"/>
      <c r="C303" s="73"/>
      <c r="D303" s="228" t="s">
        <v>145</v>
      </c>
      <c r="E303" s="73"/>
      <c r="F303" s="231" t="s">
        <v>214</v>
      </c>
      <c r="G303" s="73"/>
      <c r="H303" s="73"/>
      <c r="I303" s="186"/>
      <c r="J303" s="73"/>
      <c r="K303" s="73"/>
      <c r="L303" s="71"/>
      <c r="M303" s="230"/>
      <c r="N303" s="46"/>
      <c r="O303" s="46"/>
      <c r="P303" s="46"/>
      <c r="Q303" s="46"/>
      <c r="R303" s="46"/>
      <c r="S303" s="46"/>
      <c r="T303" s="94"/>
      <c r="AT303" s="23" t="s">
        <v>145</v>
      </c>
      <c r="AU303" s="23" t="s">
        <v>85</v>
      </c>
    </row>
    <row r="304" s="11" customFormat="1">
      <c r="B304" s="232"/>
      <c r="C304" s="233"/>
      <c r="D304" s="228" t="s">
        <v>147</v>
      </c>
      <c r="E304" s="234" t="s">
        <v>21</v>
      </c>
      <c r="F304" s="235" t="s">
        <v>354</v>
      </c>
      <c r="G304" s="233"/>
      <c r="H304" s="236">
        <v>8.1400000000000006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AT304" s="242" t="s">
        <v>147</v>
      </c>
      <c r="AU304" s="242" t="s">
        <v>85</v>
      </c>
      <c r="AV304" s="11" t="s">
        <v>85</v>
      </c>
      <c r="AW304" s="11" t="s">
        <v>39</v>
      </c>
      <c r="AX304" s="11" t="s">
        <v>75</v>
      </c>
      <c r="AY304" s="242" t="s">
        <v>133</v>
      </c>
    </row>
    <row r="305" s="11" customFormat="1">
      <c r="B305" s="232"/>
      <c r="C305" s="233"/>
      <c r="D305" s="228" t="s">
        <v>147</v>
      </c>
      <c r="E305" s="234" t="s">
        <v>21</v>
      </c>
      <c r="F305" s="235" t="s">
        <v>355</v>
      </c>
      <c r="G305" s="233"/>
      <c r="H305" s="236">
        <v>6.3799999999999999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AT305" s="242" t="s">
        <v>147</v>
      </c>
      <c r="AU305" s="242" t="s">
        <v>85</v>
      </c>
      <c r="AV305" s="11" t="s">
        <v>85</v>
      </c>
      <c r="AW305" s="11" t="s">
        <v>39</v>
      </c>
      <c r="AX305" s="11" t="s">
        <v>75</v>
      </c>
      <c r="AY305" s="242" t="s">
        <v>133</v>
      </c>
    </row>
    <row r="306" s="11" customFormat="1">
      <c r="B306" s="232"/>
      <c r="C306" s="233"/>
      <c r="D306" s="228" t="s">
        <v>147</v>
      </c>
      <c r="E306" s="234" t="s">
        <v>21</v>
      </c>
      <c r="F306" s="235" t="s">
        <v>356</v>
      </c>
      <c r="G306" s="233"/>
      <c r="H306" s="236">
        <v>9.9450000000000003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AT306" s="242" t="s">
        <v>147</v>
      </c>
      <c r="AU306" s="242" t="s">
        <v>85</v>
      </c>
      <c r="AV306" s="11" t="s">
        <v>85</v>
      </c>
      <c r="AW306" s="11" t="s">
        <v>39</v>
      </c>
      <c r="AX306" s="11" t="s">
        <v>75</v>
      </c>
      <c r="AY306" s="242" t="s">
        <v>133</v>
      </c>
    </row>
    <row r="307" s="11" customFormat="1">
      <c r="B307" s="232"/>
      <c r="C307" s="233"/>
      <c r="D307" s="228" t="s">
        <v>147</v>
      </c>
      <c r="E307" s="234" t="s">
        <v>21</v>
      </c>
      <c r="F307" s="235" t="s">
        <v>356</v>
      </c>
      <c r="G307" s="233"/>
      <c r="H307" s="236">
        <v>9.9450000000000003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AT307" s="242" t="s">
        <v>147</v>
      </c>
      <c r="AU307" s="242" t="s">
        <v>85</v>
      </c>
      <c r="AV307" s="11" t="s">
        <v>85</v>
      </c>
      <c r="AW307" s="11" t="s">
        <v>39</v>
      </c>
      <c r="AX307" s="11" t="s">
        <v>75</v>
      </c>
      <c r="AY307" s="242" t="s">
        <v>133</v>
      </c>
    </row>
    <row r="308" s="11" customFormat="1">
      <c r="B308" s="232"/>
      <c r="C308" s="233"/>
      <c r="D308" s="228" t="s">
        <v>147</v>
      </c>
      <c r="E308" s="234" t="s">
        <v>21</v>
      </c>
      <c r="F308" s="235" t="s">
        <v>355</v>
      </c>
      <c r="G308" s="233"/>
      <c r="H308" s="236">
        <v>6.3799999999999999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AT308" s="242" t="s">
        <v>147</v>
      </c>
      <c r="AU308" s="242" t="s">
        <v>85</v>
      </c>
      <c r="AV308" s="11" t="s">
        <v>85</v>
      </c>
      <c r="AW308" s="11" t="s">
        <v>39</v>
      </c>
      <c r="AX308" s="11" t="s">
        <v>75</v>
      </c>
      <c r="AY308" s="242" t="s">
        <v>133</v>
      </c>
    </row>
    <row r="309" s="11" customFormat="1">
      <c r="B309" s="232"/>
      <c r="C309" s="233"/>
      <c r="D309" s="228" t="s">
        <v>147</v>
      </c>
      <c r="E309" s="234" t="s">
        <v>21</v>
      </c>
      <c r="F309" s="235" t="s">
        <v>355</v>
      </c>
      <c r="G309" s="233"/>
      <c r="H309" s="236">
        <v>6.3799999999999999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AT309" s="242" t="s">
        <v>147</v>
      </c>
      <c r="AU309" s="242" t="s">
        <v>85</v>
      </c>
      <c r="AV309" s="11" t="s">
        <v>85</v>
      </c>
      <c r="AW309" s="11" t="s">
        <v>39</v>
      </c>
      <c r="AX309" s="11" t="s">
        <v>75</v>
      </c>
      <c r="AY309" s="242" t="s">
        <v>133</v>
      </c>
    </row>
    <row r="310" s="12" customFormat="1">
      <c r="B310" s="243"/>
      <c r="C310" s="244"/>
      <c r="D310" s="228" t="s">
        <v>147</v>
      </c>
      <c r="E310" s="245" t="s">
        <v>21</v>
      </c>
      <c r="F310" s="246" t="s">
        <v>149</v>
      </c>
      <c r="G310" s="244"/>
      <c r="H310" s="247">
        <v>47.170000000000002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AT310" s="253" t="s">
        <v>147</v>
      </c>
      <c r="AU310" s="253" t="s">
        <v>85</v>
      </c>
      <c r="AV310" s="12" t="s">
        <v>141</v>
      </c>
      <c r="AW310" s="12" t="s">
        <v>39</v>
      </c>
      <c r="AX310" s="12" t="s">
        <v>83</v>
      </c>
      <c r="AY310" s="253" t="s">
        <v>133</v>
      </c>
    </row>
    <row r="311" s="10" customFormat="1" ht="29.88" customHeight="1">
      <c r="B311" s="200"/>
      <c r="C311" s="201"/>
      <c r="D311" s="202" t="s">
        <v>74</v>
      </c>
      <c r="E311" s="214" t="s">
        <v>200</v>
      </c>
      <c r="F311" s="214" t="s">
        <v>357</v>
      </c>
      <c r="G311" s="201"/>
      <c r="H311" s="201"/>
      <c r="I311" s="204"/>
      <c r="J311" s="215">
        <f>BK311</f>
        <v>0</v>
      </c>
      <c r="K311" s="201"/>
      <c r="L311" s="206"/>
      <c r="M311" s="207"/>
      <c r="N311" s="208"/>
      <c r="O311" s="208"/>
      <c r="P311" s="209">
        <f>SUM(P312:P330)</f>
        <v>0</v>
      </c>
      <c r="Q311" s="208"/>
      <c r="R311" s="209">
        <f>SUM(R312:R330)</f>
        <v>2.1578550000000001</v>
      </c>
      <c r="S311" s="208"/>
      <c r="T311" s="210">
        <f>SUM(T312:T330)</f>
        <v>0</v>
      </c>
      <c r="AR311" s="211" t="s">
        <v>83</v>
      </c>
      <c r="AT311" s="212" t="s">
        <v>74</v>
      </c>
      <c r="AU311" s="212" t="s">
        <v>83</v>
      </c>
      <c r="AY311" s="211" t="s">
        <v>133</v>
      </c>
      <c r="BK311" s="213">
        <f>SUM(BK312:BK330)</f>
        <v>0</v>
      </c>
    </row>
    <row r="312" s="1" customFormat="1" ht="16.5" customHeight="1">
      <c r="B312" s="45"/>
      <c r="C312" s="216" t="s">
        <v>141</v>
      </c>
      <c r="D312" s="216" t="s">
        <v>136</v>
      </c>
      <c r="E312" s="217" t="s">
        <v>358</v>
      </c>
      <c r="F312" s="218" t="s">
        <v>359</v>
      </c>
      <c r="G312" s="219" t="s">
        <v>159</v>
      </c>
      <c r="H312" s="220">
        <v>86.510000000000005</v>
      </c>
      <c r="I312" s="221"/>
      <c r="J312" s="222">
        <f>ROUND(I312*H312,2)</f>
        <v>0</v>
      </c>
      <c r="K312" s="218" t="s">
        <v>140</v>
      </c>
      <c r="L312" s="71"/>
      <c r="M312" s="223" t="s">
        <v>21</v>
      </c>
      <c r="N312" s="224" t="s">
        <v>46</v>
      </c>
      <c r="O312" s="46"/>
      <c r="P312" s="225">
        <f>O312*H312</f>
        <v>0</v>
      </c>
      <c r="Q312" s="225">
        <v>0</v>
      </c>
      <c r="R312" s="225">
        <f>Q312*H312</f>
        <v>0</v>
      </c>
      <c r="S312" s="225">
        <v>0</v>
      </c>
      <c r="T312" s="226">
        <f>S312*H312</f>
        <v>0</v>
      </c>
      <c r="AR312" s="23" t="s">
        <v>141</v>
      </c>
      <c r="AT312" s="23" t="s">
        <v>136</v>
      </c>
      <c r="AU312" s="23" t="s">
        <v>85</v>
      </c>
      <c r="AY312" s="23" t="s">
        <v>133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23" t="s">
        <v>83</v>
      </c>
      <c r="BK312" s="227">
        <f>ROUND(I312*H312,2)</f>
        <v>0</v>
      </c>
      <c r="BL312" s="23" t="s">
        <v>141</v>
      </c>
      <c r="BM312" s="23" t="s">
        <v>360</v>
      </c>
    </row>
    <row r="313" s="1" customFormat="1">
      <c r="B313" s="45"/>
      <c r="C313" s="73"/>
      <c r="D313" s="228" t="s">
        <v>143</v>
      </c>
      <c r="E313" s="73"/>
      <c r="F313" s="229" t="s">
        <v>361</v>
      </c>
      <c r="G313" s="73"/>
      <c r="H313" s="73"/>
      <c r="I313" s="186"/>
      <c r="J313" s="73"/>
      <c r="K313" s="73"/>
      <c r="L313" s="71"/>
      <c r="M313" s="230"/>
      <c r="N313" s="46"/>
      <c r="O313" s="46"/>
      <c r="P313" s="46"/>
      <c r="Q313" s="46"/>
      <c r="R313" s="46"/>
      <c r="S313" s="46"/>
      <c r="T313" s="94"/>
      <c r="AT313" s="23" t="s">
        <v>143</v>
      </c>
      <c r="AU313" s="23" t="s">
        <v>85</v>
      </c>
    </row>
    <row r="314" s="1" customFormat="1">
      <c r="B314" s="45"/>
      <c r="C314" s="73"/>
      <c r="D314" s="228" t="s">
        <v>145</v>
      </c>
      <c r="E314" s="73"/>
      <c r="F314" s="231" t="s">
        <v>362</v>
      </c>
      <c r="G314" s="73"/>
      <c r="H314" s="73"/>
      <c r="I314" s="186"/>
      <c r="J314" s="73"/>
      <c r="K314" s="73"/>
      <c r="L314" s="71"/>
      <c r="M314" s="230"/>
      <c r="N314" s="46"/>
      <c r="O314" s="46"/>
      <c r="P314" s="46"/>
      <c r="Q314" s="46"/>
      <c r="R314" s="46"/>
      <c r="S314" s="46"/>
      <c r="T314" s="94"/>
      <c r="AT314" s="23" t="s">
        <v>145</v>
      </c>
      <c r="AU314" s="23" t="s">
        <v>85</v>
      </c>
    </row>
    <row r="315" s="11" customFormat="1">
      <c r="B315" s="232"/>
      <c r="C315" s="233"/>
      <c r="D315" s="228" t="s">
        <v>147</v>
      </c>
      <c r="E315" s="234" t="s">
        <v>21</v>
      </c>
      <c r="F315" s="235" t="s">
        <v>363</v>
      </c>
      <c r="G315" s="233"/>
      <c r="H315" s="236">
        <v>86.510000000000005</v>
      </c>
      <c r="I315" s="237"/>
      <c r="J315" s="233"/>
      <c r="K315" s="233"/>
      <c r="L315" s="238"/>
      <c r="M315" s="239"/>
      <c r="N315" s="240"/>
      <c r="O315" s="240"/>
      <c r="P315" s="240"/>
      <c r="Q315" s="240"/>
      <c r="R315" s="240"/>
      <c r="S315" s="240"/>
      <c r="T315" s="241"/>
      <c r="AT315" s="242" t="s">
        <v>147</v>
      </c>
      <c r="AU315" s="242" t="s">
        <v>85</v>
      </c>
      <c r="AV315" s="11" t="s">
        <v>85</v>
      </c>
      <c r="AW315" s="11" t="s">
        <v>39</v>
      </c>
      <c r="AX315" s="11" t="s">
        <v>75</v>
      </c>
      <c r="AY315" s="242" t="s">
        <v>133</v>
      </c>
    </row>
    <row r="316" s="12" customFormat="1">
      <c r="B316" s="243"/>
      <c r="C316" s="244"/>
      <c r="D316" s="228" t="s">
        <v>147</v>
      </c>
      <c r="E316" s="245" t="s">
        <v>21</v>
      </c>
      <c r="F316" s="246" t="s">
        <v>149</v>
      </c>
      <c r="G316" s="244"/>
      <c r="H316" s="247">
        <v>86.510000000000005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2"/>
      <c r="AT316" s="253" t="s">
        <v>147</v>
      </c>
      <c r="AU316" s="253" t="s">
        <v>85</v>
      </c>
      <c r="AV316" s="12" t="s">
        <v>141</v>
      </c>
      <c r="AW316" s="12" t="s">
        <v>39</v>
      </c>
      <c r="AX316" s="12" t="s">
        <v>83</v>
      </c>
      <c r="AY316" s="253" t="s">
        <v>133</v>
      </c>
    </row>
    <row r="317" s="1" customFormat="1" ht="16.5" customHeight="1">
      <c r="B317" s="45"/>
      <c r="C317" s="216" t="s">
        <v>266</v>
      </c>
      <c r="D317" s="216" t="s">
        <v>136</v>
      </c>
      <c r="E317" s="217" t="s">
        <v>364</v>
      </c>
      <c r="F317" s="218" t="s">
        <v>365</v>
      </c>
      <c r="G317" s="219" t="s">
        <v>159</v>
      </c>
      <c r="H317" s="220">
        <v>99.359999999999999</v>
      </c>
      <c r="I317" s="221"/>
      <c r="J317" s="222">
        <f>ROUND(I317*H317,2)</f>
        <v>0</v>
      </c>
      <c r="K317" s="218" t="s">
        <v>140</v>
      </c>
      <c r="L317" s="71"/>
      <c r="M317" s="223" t="s">
        <v>21</v>
      </c>
      <c r="N317" s="224" t="s">
        <v>46</v>
      </c>
      <c r="O317" s="46"/>
      <c r="P317" s="225">
        <f>O317*H317</f>
        <v>0</v>
      </c>
      <c r="Q317" s="225">
        <v>0</v>
      </c>
      <c r="R317" s="225">
        <f>Q317*H317</f>
        <v>0</v>
      </c>
      <c r="S317" s="225">
        <v>0</v>
      </c>
      <c r="T317" s="226">
        <f>S317*H317</f>
        <v>0</v>
      </c>
      <c r="AR317" s="23" t="s">
        <v>141</v>
      </c>
      <c r="AT317" s="23" t="s">
        <v>136</v>
      </c>
      <c r="AU317" s="23" t="s">
        <v>85</v>
      </c>
      <c r="AY317" s="23" t="s">
        <v>133</v>
      </c>
      <c r="BE317" s="227">
        <f>IF(N317="základní",J317,0)</f>
        <v>0</v>
      </c>
      <c r="BF317" s="227">
        <f>IF(N317="snížená",J317,0)</f>
        <v>0</v>
      </c>
      <c r="BG317" s="227">
        <f>IF(N317="zákl. přenesená",J317,0)</f>
        <v>0</v>
      </c>
      <c r="BH317" s="227">
        <f>IF(N317="sníž. přenesená",J317,0)</f>
        <v>0</v>
      </c>
      <c r="BI317" s="227">
        <f>IF(N317="nulová",J317,0)</f>
        <v>0</v>
      </c>
      <c r="BJ317" s="23" t="s">
        <v>83</v>
      </c>
      <c r="BK317" s="227">
        <f>ROUND(I317*H317,2)</f>
        <v>0</v>
      </c>
      <c r="BL317" s="23" t="s">
        <v>141</v>
      </c>
      <c r="BM317" s="23" t="s">
        <v>366</v>
      </c>
    </row>
    <row r="318" s="1" customFormat="1">
      <c r="B318" s="45"/>
      <c r="C318" s="73"/>
      <c r="D318" s="228" t="s">
        <v>143</v>
      </c>
      <c r="E318" s="73"/>
      <c r="F318" s="229" t="s">
        <v>367</v>
      </c>
      <c r="G318" s="73"/>
      <c r="H318" s="73"/>
      <c r="I318" s="186"/>
      <c r="J318" s="73"/>
      <c r="K318" s="73"/>
      <c r="L318" s="71"/>
      <c r="M318" s="230"/>
      <c r="N318" s="46"/>
      <c r="O318" s="46"/>
      <c r="P318" s="46"/>
      <c r="Q318" s="46"/>
      <c r="R318" s="46"/>
      <c r="S318" s="46"/>
      <c r="T318" s="94"/>
      <c r="AT318" s="23" t="s">
        <v>143</v>
      </c>
      <c r="AU318" s="23" t="s">
        <v>85</v>
      </c>
    </row>
    <row r="319" s="1" customFormat="1">
      <c r="B319" s="45"/>
      <c r="C319" s="73"/>
      <c r="D319" s="228" t="s">
        <v>145</v>
      </c>
      <c r="E319" s="73"/>
      <c r="F319" s="231" t="s">
        <v>362</v>
      </c>
      <c r="G319" s="73"/>
      <c r="H319" s="73"/>
      <c r="I319" s="186"/>
      <c r="J319" s="73"/>
      <c r="K319" s="73"/>
      <c r="L319" s="71"/>
      <c r="M319" s="230"/>
      <c r="N319" s="46"/>
      <c r="O319" s="46"/>
      <c r="P319" s="46"/>
      <c r="Q319" s="46"/>
      <c r="R319" s="46"/>
      <c r="S319" s="46"/>
      <c r="T319" s="94"/>
      <c r="AT319" s="23" t="s">
        <v>145</v>
      </c>
      <c r="AU319" s="23" t="s">
        <v>85</v>
      </c>
    </row>
    <row r="320" s="11" customFormat="1">
      <c r="B320" s="232"/>
      <c r="C320" s="233"/>
      <c r="D320" s="228" t="s">
        <v>147</v>
      </c>
      <c r="E320" s="234" t="s">
        <v>21</v>
      </c>
      <c r="F320" s="235" t="s">
        <v>368</v>
      </c>
      <c r="G320" s="233"/>
      <c r="H320" s="236">
        <v>99.359999999999999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AT320" s="242" t="s">
        <v>147</v>
      </c>
      <c r="AU320" s="242" t="s">
        <v>85</v>
      </c>
      <c r="AV320" s="11" t="s">
        <v>85</v>
      </c>
      <c r="AW320" s="11" t="s">
        <v>39</v>
      </c>
      <c r="AX320" s="11" t="s">
        <v>75</v>
      </c>
      <c r="AY320" s="242" t="s">
        <v>133</v>
      </c>
    </row>
    <row r="321" s="12" customFormat="1">
      <c r="B321" s="243"/>
      <c r="C321" s="244"/>
      <c r="D321" s="228" t="s">
        <v>147</v>
      </c>
      <c r="E321" s="245" t="s">
        <v>21</v>
      </c>
      <c r="F321" s="246" t="s">
        <v>149</v>
      </c>
      <c r="G321" s="244"/>
      <c r="H321" s="247">
        <v>99.359999999999999</v>
      </c>
      <c r="I321" s="248"/>
      <c r="J321" s="244"/>
      <c r="K321" s="244"/>
      <c r="L321" s="249"/>
      <c r="M321" s="250"/>
      <c r="N321" s="251"/>
      <c r="O321" s="251"/>
      <c r="P321" s="251"/>
      <c r="Q321" s="251"/>
      <c r="R321" s="251"/>
      <c r="S321" s="251"/>
      <c r="T321" s="252"/>
      <c r="AT321" s="253" t="s">
        <v>147</v>
      </c>
      <c r="AU321" s="253" t="s">
        <v>85</v>
      </c>
      <c r="AV321" s="12" t="s">
        <v>141</v>
      </c>
      <c r="AW321" s="12" t="s">
        <v>39</v>
      </c>
      <c r="AX321" s="12" t="s">
        <v>83</v>
      </c>
      <c r="AY321" s="253" t="s">
        <v>133</v>
      </c>
    </row>
    <row r="322" s="1" customFormat="1" ht="16.5" customHeight="1">
      <c r="B322" s="45"/>
      <c r="C322" s="216" t="s">
        <v>369</v>
      </c>
      <c r="D322" s="216" t="s">
        <v>136</v>
      </c>
      <c r="E322" s="217" t="s">
        <v>370</v>
      </c>
      <c r="F322" s="218" t="s">
        <v>371</v>
      </c>
      <c r="G322" s="219" t="s">
        <v>159</v>
      </c>
      <c r="H322" s="220">
        <v>3.5</v>
      </c>
      <c r="I322" s="221"/>
      <c r="J322" s="222">
        <f>ROUND(I322*H322,2)</f>
        <v>0</v>
      </c>
      <c r="K322" s="218" t="s">
        <v>21</v>
      </c>
      <c r="L322" s="71"/>
      <c r="M322" s="223" t="s">
        <v>21</v>
      </c>
      <c r="N322" s="224" t="s">
        <v>46</v>
      </c>
      <c r="O322" s="46"/>
      <c r="P322" s="225">
        <f>O322*H322</f>
        <v>0</v>
      </c>
      <c r="Q322" s="225">
        <v>0.19536000000000001</v>
      </c>
      <c r="R322" s="225">
        <f>Q322*H322</f>
        <v>0.68376000000000003</v>
      </c>
      <c r="S322" s="225">
        <v>0</v>
      </c>
      <c r="T322" s="226">
        <f>S322*H322</f>
        <v>0</v>
      </c>
      <c r="AR322" s="23" t="s">
        <v>141</v>
      </c>
      <c r="AT322" s="23" t="s">
        <v>136</v>
      </c>
      <c r="AU322" s="23" t="s">
        <v>85</v>
      </c>
      <c r="AY322" s="23" t="s">
        <v>133</v>
      </c>
      <c r="BE322" s="227">
        <f>IF(N322="základní",J322,0)</f>
        <v>0</v>
      </c>
      <c r="BF322" s="227">
        <f>IF(N322="snížená",J322,0)</f>
        <v>0</v>
      </c>
      <c r="BG322" s="227">
        <f>IF(N322="zákl. přenesená",J322,0)</f>
        <v>0</v>
      </c>
      <c r="BH322" s="227">
        <f>IF(N322="sníž. přenesená",J322,0)</f>
        <v>0</v>
      </c>
      <c r="BI322" s="227">
        <f>IF(N322="nulová",J322,0)</f>
        <v>0</v>
      </c>
      <c r="BJ322" s="23" t="s">
        <v>83</v>
      </c>
      <c r="BK322" s="227">
        <f>ROUND(I322*H322,2)</f>
        <v>0</v>
      </c>
      <c r="BL322" s="23" t="s">
        <v>141</v>
      </c>
      <c r="BM322" s="23" t="s">
        <v>372</v>
      </c>
    </row>
    <row r="323" s="1" customFormat="1">
      <c r="B323" s="45"/>
      <c r="C323" s="73"/>
      <c r="D323" s="228" t="s">
        <v>143</v>
      </c>
      <c r="E323" s="73"/>
      <c r="F323" s="229" t="s">
        <v>373</v>
      </c>
      <c r="G323" s="73"/>
      <c r="H323" s="73"/>
      <c r="I323" s="186"/>
      <c r="J323" s="73"/>
      <c r="K323" s="73"/>
      <c r="L323" s="71"/>
      <c r="M323" s="230"/>
      <c r="N323" s="46"/>
      <c r="O323" s="46"/>
      <c r="P323" s="46"/>
      <c r="Q323" s="46"/>
      <c r="R323" s="46"/>
      <c r="S323" s="46"/>
      <c r="T323" s="94"/>
      <c r="AT323" s="23" t="s">
        <v>143</v>
      </c>
      <c r="AU323" s="23" t="s">
        <v>85</v>
      </c>
    </row>
    <row r="324" s="1" customFormat="1">
      <c r="B324" s="45"/>
      <c r="C324" s="73"/>
      <c r="D324" s="228" t="s">
        <v>145</v>
      </c>
      <c r="E324" s="73"/>
      <c r="F324" s="231" t="s">
        <v>146</v>
      </c>
      <c r="G324" s="73"/>
      <c r="H324" s="73"/>
      <c r="I324" s="186"/>
      <c r="J324" s="73"/>
      <c r="K324" s="73"/>
      <c r="L324" s="71"/>
      <c r="M324" s="230"/>
      <c r="N324" s="46"/>
      <c r="O324" s="46"/>
      <c r="P324" s="46"/>
      <c r="Q324" s="46"/>
      <c r="R324" s="46"/>
      <c r="S324" s="46"/>
      <c r="T324" s="94"/>
      <c r="AT324" s="23" t="s">
        <v>145</v>
      </c>
      <c r="AU324" s="23" t="s">
        <v>85</v>
      </c>
    </row>
    <row r="325" s="11" customFormat="1">
      <c r="B325" s="232"/>
      <c r="C325" s="233"/>
      <c r="D325" s="228" t="s">
        <v>147</v>
      </c>
      <c r="E325" s="234" t="s">
        <v>21</v>
      </c>
      <c r="F325" s="235" t="s">
        <v>170</v>
      </c>
      <c r="G325" s="233"/>
      <c r="H325" s="236">
        <v>3.5</v>
      </c>
      <c r="I325" s="237"/>
      <c r="J325" s="233"/>
      <c r="K325" s="233"/>
      <c r="L325" s="238"/>
      <c r="M325" s="239"/>
      <c r="N325" s="240"/>
      <c r="O325" s="240"/>
      <c r="P325" s="240"/>
      <c r="Q325" s="240"/>
      <c r="R325" s="240"/>
      <c r="S325" s="240"/>
      <c r="T325" s="241"/>
      <c r="AT325" s="242" t="s">
        <v>147</v>
      </c>
      <c r="AU325" s="242" t="s">
        <v>85</v>
      </c>
      <c r="AV325" s="11" t="s">
        <v>85</v>
      </c>
      <c r="AW325" s="11" t="s">
        <v>39</v>
      </c>
      <c r="AX325" s="11" t="s">
        <v>75</v>
      </c>
      <c r="AY325" s="242" t="s">
        <v>133</v>
      </c>
    </row>
    <row r="326" s="12" customFormat="1">
      <c r="B326" s="243"/>
      <c r="C326" s="244"/>
      <c r="D326" s="228" t="s">
        <v>147</v>
      </c>
      <c r="E326" s="245" t="s">
        <v>21</v>
      </c>
      <c r="F326" s="246" t="s">
        <v>149</v>
      </c>
      <c r="G326" s="244"/>
      <c r="H326" s="247">
        <v>3.5</v>
      </c>
      <c r="I326" s="248"/>
      <c r="J326" s="244"/>
      <c r="K326" s="244"/>
      <c r="L326" s="249"/>
      <c r="M326" s="250"/>
      <c r="N326" s="251"/>
      <c r="O326" s="251"/>
      <c r="P326" s="251"/>
      <c r="Q326" s="251"/>
      <c r="R326" s="251"/>
      <c r="S326" s="251"/>
      <c r="T326" s="252"/>
      <c r="AT326" s="253" t="s">
        <v>147</v>
      </c>
      <c r="AU326" s="253" t="s">
        <v>85</v>
      </c>
      <c r="AV326" s="12" t="s">
        <v>141</v>
      </c>
      <c r="AW326" s="12" t="s">
        <v>39</v>
      </c>
      <c r="AX326" s="12" t="s">
        <v>83</v>
      </c>
      <c r="AY326" s="253" t="s">
        <v>133</v>
      </c>
    </row>
    <row r="327" s="1" customFormat="1" ht="16.5" customHeight="1">
      <c r="B327" s="45"/>
      <c r="C327" s="254" t="s">
        <v>374</v>
      </c>
      <c r="D327" s="254" t="s">
        <v>207</v>
      </c>
      <c r="E327" s="255" t="s">
        <v>375</v>
      </c>
      <c r="F327" s="256" t="s">
        <v>376</v>
      </c>
      <c r="G327" s="257" t="s">
        <v>159</v>
      </c>
      <c r="H327" s="258">
        <v>3.5350000000000001</v>
      </c>
      <c r="I327" s="259"/>
      <c r="J327" s="260">
        <f>ROUND(I327*H327,2)</f>
        <v>0</v>
      </c>
      <c r="K327" s="256" t="s">
        <v>21</v>
      </c>
      <c r="L327" s="261"/>
      <c r="M327" s="262" t="s">
        <v>21</v>
      </c>
      <c r="N327" s="263" t="s">
        <v>46</v>
      </c>
      <c r="O327" s="46"/>
      <c r="P327" s="225">
        <f>O327*H327</f>
        <v>0</v>
      </c>
      <c r="Q327" s="225">
        <v>0.41699999999999998</v>
      </c>
      <c r="R327" s="225">
        <f>Q327*H327</f>
        <v>1.4740949999999999</v>
      </c>
      <c r="S327" s="225">
        <v>0</v>
      </c>
      <c r="T327" s="226">
        <f>S327*H327</f>
        <v>0</v>
      </c>
      <c r="AR327" s="23" t="s">
        <v>171</v>
      </c>
      <c r="AT327" s="23" t="s">
        <v>207</v>
      </c>
      <c r="AU327" s="23" t="s">
        <v>85</v>
      </c>
      <c r="AY327" s="23" t="s">
        <v>133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23" t="s">
        <v>83</v>
      </c>
      <c r="BK327" s="227">
        <f>ROUND(I327*H327,2)</f>
        <v>0</v>
      </c>
      <c r="BL327" s="23" t="s">
        <v>141</v>
      </c>
      <c r="BM327" s="23" t="s">
        <v>377</v>
      </c>
    </row>
    <row r="328" s="1" customFormat="1">
      <c r="B328" s="45"/>
      <c r="C328" s="73"/>
      <c r="D328" s="228" t="s">
        <v>143</v>
      </c>
      <c r="E328" s="73"/>
      <c r="F328" s="229" t="s">
        <v>376</v>
      </c>
      <c r="G328" s="73"/>
      <c r="H328" s="73"/>
      <c r="I328" s="186"/>
      <c r="J328" s="73"/>
      <c r="K328" s="73"/>
      <c r="L328" s="71"/>
      <c r="M328" s="230"/>
      <c r="N328" s="46"/>
      <c r="O328" s="46"/>
      <c r="P328" s="46"/>
      <c r="Q328" s="46"/>
      <c r="R328" s="46"/>
      <c r="S328" s="46"/>
      <c r="T328" s="94"/>
      <c r="AT328" s="23" t="s">
        <v>143</v>
      </c>
      <c r="AU328" s="23" t="s">
        <v>85</v>
      </c>
    </row>
    <row r="329" s="1" customFormat="1">
      <c r="B329" s="45"/>
      <c r="C329" s="73"/>
      <c r="D329" s="228" t="s">
        <v>145</v>
      </c>
      <c r="E329" s="73"/>
      <c r="F329" s="231" t="s">
        <v>146</v>
      </c>
      <c r="G329" s="73"/>
      <c r="H329" s="73"/>
      <c r="I329" s="186"/>
      <c r="J329" s="73"/>
      <c r="K329" s="73"/>
      <c r="L329" s="71"/>
      <c r="M329" s="230"/>
      <c r="N329" s="46"/>
      <c r="O329" s="46"/>
      <c r="P329" s="46"/>
      <c r="Q329" s="46"/>
      <c r="R329" s="46"/>
      <c r="S329" s="46"/>
      <c r="T329" s="94"/>
      <c r="AT329" s="23" t="s">
        <v>145</v>
      </c>
      <c r="AU329" s="23" t="s">
        <v>85</v>
      </c>
    </row>
    <row r="330" s="11" customFormat="1">
      <c r="B330" s="232"/>
      <c r="C330" s="233"/>
      <c r="D330" s="228" t="s">
        <v>147</v>
      </c>
      <c r="E330" s="233"/>
      <c r="F330" s="235" t="s">
        <v>378</v>
      </c>
      <c r="G330" s="233"/>
      <c r="H330" s="236">
        <v>3.5350000000000001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AT330" s="242" t="s">
        <v>147</v>
      </c>
      <c r="AU330" s="242" t="s">
        <v>85</v>
      </c>
      <c r="AV330" s="11" t="s">
        <v>85</v>
      </c>
      <c r="AW330" s="11" t="s">
        <v>6</v>
      </c>
      <c r="AX330" s="11" t="s">
        <v>83</v>
      </c>
      <c r="AY330" s="242" t="s">
        <v>133</v>
      </c>
    </row>
    <row r="331" s="10" customFormat="1" ht="29.88" customHeight="1">
      <c r="B331" s="200"/>
      <c r="C331" s="201"/>
      <c r="D331" s="202" t="s">
        <v>74</v>
      </c>
      <c r="E331" s="214" t="s">
        <v>178</v>
      </c>
      <c r="F331" s="214" t="s">
        <v>379</v>
      </c>
      <c r="G331" s="201"/>
      <c r="H331" s="201"/>
      <c r="I331" s="204"/>
      <c r="J331" s="215">
        <f>BK331</f>
        <v>0</v>
      </c>
      <c r="K331" s="201"/>
      <c r="L331" s="206"/>
      <c r="M331" s="207"/>
      <c r="N331" s="208"/>
      <c r="O331" s="208"/>
      <c r="P331" s="209">
        <f>SUM(P332:P401)</f>
        <v>0</v>
      </c>
      <c r="Q331" s="208"/>
      <c r="R331" s="209">
        <f>SUM(R332:R401)</f>
        <v>84.874066740000004</v>
      </c>
      <c r="S331" s="208"/>
      <c r="T331" s="210">
        <f>SUM(T332:T401)</f>
        <v>233.27821</v>
      </c>
      <c r="AR331" s="211" t="s">
        <v>83</v>
      </c>
      <c r="AT331" s="212" t="s">
        <v>74</v>
      </c>
      <c r="AU331" s="212" t="s">
        <v>83</v>
      </c>
      <c r="AY331" s="211" t="s">
        <v>133</v>
      </c>
      <c r="BK331" s="213">
        <f>SUM(BK332:BK401)</f>
        <v>0</v>
      </c>
    </row>
    <row r="332" s="1" customFormat="1" ht="16.5" customHeight="1">
      <c r="B332" s="45"/>
      <c r="C332" s="216" t="s">
        <v>380</v>
      </c>
      <c r="D332" s="216" t="s">
        <v>136</v>
      </c>
      <c r="E332" s="217" t="s">
        <v>381</v>
      </c>
      <c r="F332" s="218" t="s">
        <v>382</v>
      </c>
      <c r="G332" s="219" t="s">
        <v>383</v>
      </c>
      <c r="H332" s="220">
        <v>4</v>
      </c>
      <c r="I332" s="221"/>
      <c r="J332" s="222">
        <f>ROUND(I332*H332,2)</f>
        <v>0</v>
      </c>
      <c r="K332" s="218" t="s">
        <v>21</v>
      </c>
      <c r="L332" s="71"/>
      <c r="M332" s="223" t="s">
        <v>21</v>
      </c>
      <c r="N332" s="224" t="s">
        <v>46</v>
      </c>
      <c r="O332" s="46"/>
      <c r="P332" s="225">
        <f>O332*H332</f>
        <v>0</v>
      </c>
      <c r="Q332" s="225">
        <v>5</v>
      </c>
      <c r="R332" s="225">
        <f>Q332*H332</f>
        <v>20</v>
      </c>
      <c r="S332" s="225">
        <v>5</v>
      </c>
      <c r="T332" s="226">
        <f>S332*H332</f>
        <v>20</v>
      </c>
      <c r="AR332" s="23" t="s">
        <v>141</v>
      </c>
      <c r="AT332" s="23" t="s">
        <v>136</v>
      </c>
      <c r="AU332" s="23" t="s">
        <v>85</v>
      </c>
      <c r="AY332" s="23" t="s">
        <v>133</v>
      </c>
      <c r="BE332" s="227">
        <f>IF(N332="základní",J332,0)</f>
        <v>0</v>
      </c>
      <c r="BF332" s="227">
        <f>IF(N332="snížená",J332,0)</f>
        <v>0</v>
      </c>
      <c r="BG332" s="227">
        <f>IF(N332="zákl. přenesená",J332,0)</f>
        <v>0</v>
      </c>
      <c r="BH332" s="227">
        <f>IF(N332="sníž. přenesená",J332,0)</f>
        <v>0</v>
      </c>
      <c r="BI332" s="227">
        <f>IF(N332="nulová",J332,0)</f>
        <v>0</v>
      </c>
      <c r="BJ332" s="23" t="s">
        <v>83</v>
      </c>
      <c r="BK332" s="227">
        <f>ROUND(I332*H332,2)</f>
        <v>0</v>
      </c>
      <c r="BL332" s="23" t="s">
        <v>141</v>
      </c>
      <c r="BM332" s="23" t="s">
        <v>384</v>
      </c>
    </row>
    <row r="333" s="1" customFormat="1">
      <c r="B333" s="45"/>
      <c r="C333" s="73"/>
      <c r="D333" s="228" t="s">
        <v>143</v>
      </c>
      <c r="E333" s="73"/>
      <c r="F333" s="229" t="s">
        <v>385</v>
      </c>
      <c r="G333" s="73"/>
      <c r="H333" s="73"/>
      <c r="I333" s="186"/>
      <c r="J333" s="73"/>
      <c r="K333" s="73"/>
      <c r="L333" s="71"/>
      <c r="M333" s="230"/>
      <c r="N333" s="46"/>
      <c r="O333" s="46"/>
      <c r="P333" s="46"/>
      <c r="Q333" s="46"/>
      <c r="R333" s="46"/>
      <c r="S333" s="46"/>
      <c r="T333" s="94"/>
      <c r="AT333" s="23" t="s">
        <v>143</v>
      </c>
      <c r="AU333" s="23" t="s">
        <v>85</v>
      </c>
    </row>
    <row r="334" s="1" customFormat="1">
      <c r="B334" s="45"/>
      <c r="C334" s="73"/>
      <c r="D334" s="228" t="s">
        <v>145</v>
      </c>
      <c r="E334" s="73"/>
      <c r="F334" s="231" t="s">
        <v>386</v>
      </c>
      <c r="G334" s="73"/>
      <c r="H334" s="73"/>
      <c r="I334" s="186"/>
      <c r="J334" s="73"/>
      <c r="K334" s="73"/>
      <c r="L334" s="71"/>
      <c r="M334" s="230"/>
      <c r="N334" s="46"/>
      <c r="O334" s="46"/>
      <c r="P334" s="46"/>
      <c r="Q334" s="46"/>
      <c r="R334" s="46"/>
      <c r="S334" s="46"/>
      <c r="T334" s="94"/>
      <c r="AT334" s="23" t="s">
        <v>145</v>
      </c>
      <c r="AU334" s="23" t="s">
        <v>85</v>
      </c>
    </row>
    <row r="335" s="11" customFormat="1">
      <c r="B335" s="232"/>
      <c r="C335" s="233"/>
      <c r="D335" s="228" t="s">
        <v>147</v>
      </c>
      <c r="E335" s="234" t="s">
        <v>21</v>
      </c>
      <c r="F335" s="235" t="s">
        <v>141</v>
      </c>
      <c r="G335" s="233"/>
      <c r="H335" s="236">
        <v>4</v>
      </c>
      <c r="I335" s="237"/>
      <c r="J335" s="233"/>
      <c r="K335" s="233"/>
      <c r="L335" s="238"/>
      <c r="M335" s="239"/>
      <c r="N335" s="240"/>
      <c r="O335" s="240"/>
      <c r="P335" s="240"/>
      <c r="Q335" s="240"/>
      <c r="R335" s="240"/>
      <c r="S335" s="240"/>
      <c r="T335" s="241"/>
      <c r="AT335" s="242" t="s">
        <v>147</v>
      </c>
      <c r="AU335" s="242" t="s">
        <v>85</v>
      </c>
      <c r="AV335" s="11" t="s">
        <v>85</v>
      </c>
      <c r="AW335" s="11" t="s">
        <v>39</v>
      </c>
      <c r="AX335" s="11" t="s">
        <v>83</v>
      </c>
      <c r="AY335" s="242" t="s">
        <v>133</v>
      </c>
    </row>
    <row r="336" s="1" customFormat="1" ht="16.5" customHeight="1">
      <c r="B336" s="45"/>
      <c r="C336" s="216" t="s">
        <v>387</v>
      </c>
      <c r="D336" s="216" t="s">
        <v>136</v>
      </c>
      <c r="E336" s="217" t="s">
        <v>388</v>
      </c>
      <c r="F336" s="218" t="s">
        <v>389</v>
      </c>
      <c r="G336" s="219" t="s">
        <v>383</v>
      </c>
      <c r="H336" s="220">
        <v>1</v>
      </c>
      <c r="I336" s="221"/>
      <c r="J336" s="222">
        <f>ROUND(I336*H336,2)</f>
        <v>0</v>
      </c>
      <c r="K336" s="218" t="s">
        <v>21</v>
      </c>
      <c r="L336" s="71"/>
      <c r="M336" s="223" t="s">
        <v>21</v>
      </c>
      <c r="N336" s="224" t="s">
        <v>46</v>
      </c>
      <c r="O336" s="46"/>
      <c r="P336" s="225">
        <f>O336*H336</f>
        <v>0</v>
      </c>
      <c r="Q336" s="225">
        <v>5</v>
      </c>
      <c r="R336" s="225">
        <f>Q336*H336</f>
        <v>5</v>
      </c>
      <c r="S336" s="225">
        <v>5</v>
      </c>
      <c r="T336" s="226">
        <f>S336*H336</f>
        <v>5</v>
      </c>
      <c r="AR336" s="23" t="s">
        <v>141</v>
      </c>
      <c r="AT336" s="23" t="s">
        <v>136</v>
      </c>
      <c r="AU336" s="23" t="s">
        <v>85</v>
      </c>
      <c r="AY336" s="23" t="s">
        <v>133</v>
      </c>
      <c r="BE336" s="227">
        <f>IF(N336="základní",J336,0)</f>
        <v>0</v>
      </c>
      <c r="BF336" s="227">
        <f>IF(N336="snížená",J336,0)</f>
        <v>0</v>
      </c>
      <c r="BG336" s="227">
        <f>IF(N336="zákl. přenesená",J336,0)</f>
        <v>0</v>
      </c>
      <c r="BH336" s="227">
        <f>IF(N336="sníž. přenesená",J336,0)</f>
        <v>0</v>
      </c>
      <c r="BI336" s="227">
        <f>IF(N336="nulová",J336,0)</f>
        <v>0</v>
      </c>
      <c r="BJ336" s="23" t="s">
        <v>83</v>
      </c>
      <c r="BK336" s="227">
        <f>ROUND(I336*H336,2)</f>
        <v>0</v>
      </c>
      <c r="BL336" s="23" t="s">
        <v>141</v>
      </c>
      <c r="BM336" s="23" t="s">
        <v>390</v>
      </c>
    </row>
    <row r="337" s="1" customFormat="1">
      <c r="B337" s="45"/>
      <c r="C337" s="73"/>
      <c r="D337" s="228" t="s">
        <v>143</v>
      </c>
      <c r="E337" s="73"/>
      <c r="F337" s="229" t="s">
        <v>391</v>
      </c>
      <c r="G337" s="73"/>
      <c r="H337" s="73"/>
      <c r="I337" s="186"/>
      <c r="J337" s="73"/>
      <c r="K337" s="73"/>
      <c r="L337" s="71"/>
      <c r="M337" s="230"/>
      <c r="N337" s="46"/>
      <c r="O337" s="46"/>
      <c r="P337" s="46"/>
      <c r="Q337" s="46"/>
      <c r="R337" s="46"/>
      <c r="S337" s="46"/>
      <c r="T337" s="94"/>
      <c r="AT337" s="23" t="s">
        <v>143</v>
      </c>
      <c r="AU337" s="23" t="s">
        <v>85</v>
      </c>
    </row>
    <row r="338" s="1" customFormat="1">
      <c r="B338" s="45"/>
      <c r="C338" s="73"/>
      <c r="D338" s="228" t="s">
        <v>145</v>
      </c>
      <c r="E338" s="73"/>
      <c r="F338" s="231" t="s">
        <v>392</v>
      </c>
      <c r="G338" s="73"/>
      <c r="H338" s="73"/>
      <c r="I338" s="186"/>
      <c r="J338" s="73"/>
      <c r="K338" s="73"/>
      <c r="L338" s="71"/>
      <c r="M338" s="230"/>
      <c r="N338" s="46"/>
      <c r="O338" s="46"/>
      <c r="P338" s="46"/>
      <c r="Q338" s="46"/>
      <c r="R338" s="46"/>
      <c r="S338" s="46"/>
      <c r="T338" s="94"/>
      <c r="AT338" s="23" t="s">
        <v>145</v>
      </c>
      <c r="AU338" s="23" t="s">
        <v>85</v>
      </c>
    </row>
    <row r="339" s="11" customFormat="1">
      <c r="B339" s="232"/>
      <c r="C339" s="233"/>
      <c r="D339" s="228" t="s">
        <v>147</v>
      </c>
      <c r="E339" s="234" t="s">
        <v>21</v>
      </c>
      <c r="F339" s="235" t="s">
        <v>83</v>
      </c>
      <c r="G339" s="233"/>
      <c r="H339" s="236">
        <v>1</v>
      </c>
      <c r="I339" s="237"/>
      <c r="J339" s="233"/>
      <c r="K339" s="233"/>
      <c r="L339" s="238"/>
      <c r="M339" s="239"/>
      <c r="N339" s="240"/>
      <c r="O339" s="240"/>
      <c r="P339" s="240"/>
      <c r="Q339" s="240"/>
      <c r="R339" s="240"/>
      <c r="S339" s="240"/>
      <c r="T339" s="241"/>
      <c r="AT339" s="242" t="s">
        <v>147</v>
      </c>
      <c r="AU339" s="242" t="s">
        <v>85</v>
      </c>
      <c r="AV339" s="11" t="s">
        <v>85</v>
      </c>
      <c r="AW339" s="11" t="s">
        <v>39</v>
      </c>
      <c r="AX339" s="11" t="s">
        <v>75</v>
      </c>
      <c r="AY339" s="242" t="s">
        <v>133</v>
      </c>
    </row>
    <row r="340" s="12" customFormat="1">
      <c r="B340" s="243"/>
      <c r="C340" s="244"/>
      <c r="D340" s="228" t="s">
        <v>147</v>
      </c>
      <c r="E340" s="245" t="s">
        <v>21</v>
      </c>
      <c r="F340" s="246" t="s">
        <v>149</v>
      </c>
      <c r="G340" s="244"/>
      <c r="H340" s="247">
        <v>1</v>
      </c>
      <c r="I340" s="248"/>
      <c r="J340" s="244"/>
      <c r="K340" s="244"/>
      <c r="L340" s="249"/>
      <c r="M340" s="250"/>
      <c r="N340" s="251"/>
      <c r="O340" s="251"/>
      <c r="P340" s="251"/>
      <c r="Q340" s="251"/>
      <c r="R340" s="251"/>
      <c r="S340" s="251"/>
      <c r="T340" s="252"/>
      <c r="AT340" s="253" t="s">
        <v>147</v>
      </c>
      <c r="AU340" s="253" t="s">
        <v>85</v>
      </c>
      <c r="AV340" s="12" t="s">
        <v>141</v>
      </c>
      <c r="AW340" s="12" t="s">
        <v>39</v>
      </c>
      <c r="AX340" s="12" t="s">
        <v>83</v>
      </c>
      <c r="AY340" s="253" t="s">
        <v>133</v>
      </c>
    </row>
    <row r="341" s="1" customFormat="1" ht="16.5" customHeight="1">
      <c r="B341" s="45"/>
      <c r="C341" s="216" t="s">
        <v>393</v>
      </c>
      <c r="D341" s="216" t="s">
        <v>136</v>
      </c>
      <c r="E341" s="217" t="s">
        <v>394</v>
      </c>
      <c r="F341" s="218" t="s">
        <v>395</v>
      </c>
      <c r="G341" s="219" t="s">
        <v>271</v>
      </c>
      <c r="H341" s="220">
        <v>141</v>
      </c>
      <c r="I341" s="221"/>
      <c r="J341" s="222">
        <f>ROUND(I341*H341,2)</f>
        <v>0</v>
      </c>
      <c r="K341" s="218" t="s">
        <v>21</v>
      </c>
      <c r="L341" s="71"/>
      <c r="M341" s="223" t="s">
        <v>21</v>
      </c>
      <c r="N341" s="224" t="s">
        <v>46</v>
      </c>
      <c r="O341" s="46"/>
      <c r="P341" s="225">
        <f>O341*H341</f>
        <v>0</v>
      </c>
      <c r="Q341" s="225">
        <v>0</v>
      </c>
      <c r="R341" s="225">
        <f>Q341*H341</f>
        <v>0</v>
      </c>
      <c r="S341" s="225">
        <v>0.0092499999999999995</v>
      </c>
      <c r="T341" s="226">
        <f>S341*H341</f>
        <v>1.3042499999999999</v>
      </c>
      <c r="AR341" s="23" t="s">
        <v>141</v>
      </c>
      <c r="AT341" s="23" t="s">
        <v>136</v>
      </c>
      <c r="AU341" s="23" t="s">
        <v>85</v>
      </c>
      <c r="AY341" s="23" t="s">
        <v>133</v>
      </c>
      <c r="BE341" s="227">
        <f>IF(N341="základní",J341,0)</f>
        <v>0</v>
      </c>
      <c r="BF341" s="227">
        <f>IF(N341="snížená",J341,0)</f>
        <v>0</v>
      </c>
      <c r="BG341" s="227">
        <f>IF(N341="zákl. přenesená",J341,0)</f>
        <v>0</v>
      </c>
      <c r="BH341" s="227">
        <f>IF(N341="sníž. přenesená",J341,0)</f>
        <v>0</v>
      </c>
      <c r="BI341" s="227">
        <f>IF(N341="nulová",J341,0)</f>
        <v>0</v>
      </c>
      <c r="BJ341" s="23" t="s">
        <v>83</v>
      </c>
      <c r="BK341" s="227">
        <f>ROUND(I341*H341,2)</f>
        <v>0</v>
      </c>
      <c r="BL341" s="23" t="s">
        <v>141</v>
      </c>
      <c r="BM341" s="23" t="s">
        <v>396</v>
      </c>
    </row>
    <row r="342" s="1" customFormat="1">
      <c r="B342" s="45"/>
      <c r="C342" s="73"/>
      <c r="D342" s="228" t="s">
        <v>143</v>
      </c>
      <c r="E342" s="73"/>
      <c r="F342" s="229" t="s">
        <v>397</v>
      </c>
      <c r="G342" s="73"/>
      <c r="H342" s="73"/>
      <c r="I342" s="186"/>
      <c r="J342" s="73"/>
      <c r="K342" s="73"/>
      <c r="L342" s="71"/>
      <c r="M342" s="230"/>
      <c r="N342" s="46"/>
      <c r="O342" s="46"/>
      <c r="P342" s="46"/>
      <c r="Q342" s="46"/>
      <c r="R342" s="46"/>
      <c r="S342" s="46"/>
      <c r="T342" s="94"/>
      <c r="AT342" s="23" t="s">
        <v>143</v>
      </c>
      <c r="AU342" s="23" t="s">
        <v>85</v>
      </c>
    </row>
    <row r="343" s="1" customFormat="1">
      <c r="B343" s="45"/>
      <c r="C343" s="73"/>
      <c r="D343" s="228" t="s">
        <v>145</v>
      </c>
      <c r="E343" s="73"/>
      <c r="F343" s="231" t="s">
        <v>205</v>
      </c>
      <c r="G343" s="73"/>
      <c r="H343" s="73"/>
      <c r="I343" s="186"/>
      <c r="J343" s="73"/>
      <c r="K343" s="73"/>
      <c r="L343" s="71"/>
      <c r="M343" s="230"/>
      <c r="N343" s="46"/>
      <c r="O343" s="46"/>
      <c r="P343" s="46"/>
      <c r="Q343" s="46"/>
      <c r="R343" s="46"/>
      <c r="S343" s="46"/>
      <c r="T343" s="94"/>
      <c r="AT343" s="23" t="s">
        <v>145</v>
      </c>
      <c r="AU343" s="23" t="s">
        <v>85</v>
      </c>
    </row>
    <row r="344" s="11" customFormat="1">
      <c r="B344" s="232"/>
      <c r="C344" s="233"/>
      <c r="D344" s="228" t="s">
        <v>147</v>
      </c>
      <c r="E344" s="234" t="s">
        <v>21</v>
      </c>
      <c r="F344" s="235" t="s">
        <v>398</v>
      </c>
      <c r="G344" s="233"/>
      <c r="H344" s="236">
        <v>141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AT344" s="242" t="s">
        <v>147</v>
      </c>
      <c r="AU344" s="242" t="s">
        <v>85</v>
      </c>
      <c r="AV344" s="11" t="s">
        <v>85</v>
      </c>
      <c r="AW344" s="11" t="s">
        <v>39</v>
      </c>
      <c r="AX344" s="11" t="s">
        <v>75</v>
      </c>
      <c r="AY344" s="242" t="s">
        <v>133</v>
      </c>
    </row>
    <row r="345" s="12" customFormat="1">
      <c r="B345" s="243"/>
      <c r="C345" s="244"/>
      <c r="D345" s="228" t="s">
        <v>147</v>
      </c>
      <c r="E345" s="245" t="s">
        <v>21</v>
      </c>
      <c r="F345" s="246" t="s">
        <v>149</v>
      </c>
      <c r="G345" s="244"/>
      <c r="H345" s="247">
        <v>141</v>
      </c>
      <c r="I345" s="248"/>
      <c r="J345" s="244"/>
      <c r="K345" s="244"/>
      <c r="L345" s="249"/>
      <c r="M345" s="250"/>
      <c r="N345" s="251"/>
      <c r="O345" s="251"/>
      <c r="P345" s="251"/>
      <c r="Q345" s="251"/>
      <c r="R345" s="251"/>
      <c r="S345" s="251"/>
      <c r="T345" s="252"/>
      <c r="AT345" s="253" t="s">
        <v>147</v>
      </c>
      <c r="AU345" s="253" t="s">
        <v>85</v>
      </c>
      <c r="AV345" s="12" t="s">
        <v>141</v>
      </c>
      <c r="AW345" s="12" t="s">
        <v>39</v>
      </c>
      <c r="AX345" s="12" t="s">
        <v>83</v>
      </c>
      <c r="AY345" s="253" t="s">
        <v>133</v>
      </c>
    </row>
    <row r="346" s="1" customFormat="1" ht="16.5" customHeight="1">
      <c r="B346" s="45"/>
      <c r="C346" s="216" t="s">
        <v>399</v>
      </c>
      <c r="D346" s="216" t="s">
        <v>136</v>
      </c>
      <c r="E346" s="217" t="s">
        <v>400</v>
      </c>
      <c r="F346" s="218" t="s">
        <v>401</v>
      </c>
      <c r="G346" s="219" t="s">
        <v>271</v>
      </c>
      <c r="H346" s="220">
        <v>32</v>
      </c>
      <c r="I346" s="221"/>
      <c r="J346" s="222">
        <f>ROUND(I346*H346,2)</f>
        <v>0</v>
      </c>
      <c r="K346" s="218" t="s">
        <v>21</v>
      </c>
      <c r="L346" s="71"/>
      <c r="M346" s="223" t="s">
        <v>21</v>
      </c>
      <c r="N346" s="224" t="s">
        <v>46</v>
      </c>
      <c r="O346" s="46"/>
      <c r="P346" s="225">
        <f>O346*H346</f>
        <v>0</v>
      </c>
      <c r="Q346" s="225">
        <v>0</v>
      </c>
      <c r="R346" s="225">
        <f>Q346*H346</f>
        <v>0</v>
      </c>
      <c r="S346" s="225">
        <v>0.00248</v>
      </c>
      <c r="T346" s="226">
        <f>S346*H346</f>
        <v>0.07936</v>
      </c>
      <c r="AR346" s="23" t="s">
        <v>141</v>
      </c>
      <c r="AT346" s="23" t="s">
        <v>136</v>
      </c>
      <c r="AU346" s="23" t="s">
        <v>85</v>
      </c>
      <c r="AY346" s="23" t="s">
        <v>133</v>
      </c>
      <c r="BE346" s="227">
        <f>IF(N346="základní",J346,0)</f>
        <v>0</v>
      </c>
      <c r="BF346" s="227">
        <f>IF(N346="snížená",J346,0)</f>
        <v>0</v>
      </c>
      <c r="BG346" s="227">
        <f>IF(N346="zákl. přenesená",J346,0)</f>
        <v>0</v>
      </c>
      <c r="BH346" s="227">
        <f>IF(N346="sníž. přenesená",J346,0)</f>
        <v>0</v>
      </c>
      <c r="BI346" s="227">
        <f>IF(N346="nulová",J346,0)</f>
        <v>0</v>
      </c>
      <c r="BJ346" s="23" t="s">
        <v>83</v>
      </c>
      <c r="BK346" s="227">
        <f>ROUND(I346*H346,2)</f>
        <v>0</v>
      </c>
      <c r="BL346" s="23" t="s">
        <v>141</v>
      </c>
      <c r="BM346" s="23" t="s">
        <v>402</v>
      </c>
    </row>
    <row r="347" s="1" customFormat="1">
      <c r="B347" s="45"/>
      <c r="C347" s="73"/>
      <c r="D347" s="228" t="s">
        <v>143</v>
      </c>
      <c r="E347" s="73"/>
      <c r="F347" s="229" t="s">
        <v>403</v>
      </c>
      <c r="G347" s="73"/>
      <c r="H347" s="73"/>
      <c r="I347" s="186"/>
      <c r="J347" s="73"/>
      <c r="K347" s="73"/>
      <c r="L347" s="71"/>
      <c r="M347" s="230"/>
      <c r="N347" s="46"/>
      <c r="O347" s="46"/>
      <c r="P347" s="46"/>
      <c r="Q347" s="46"/>
      <c r="R347" s="46"/>
      <c r="S347" s="46"/>
      <c r="T347" s="94"/>
      <c r="AT347" s="23" t="s">
        <v>143</v>
      </c>
      <c r="AU347" s="23" t="s">
        <v>85</v>
      </c>
    </row>
    <row r="348" s="1" customFormat="1">
      <c r="B348" s="45"/>
      <c r="C348" s="73"/>
      <c r="D348" s="228" t="s">
        <v>145</v>
      </c>
      <c r="E348" s="73"/>
      <c r="F348" s="231" t="s">
        <v>214</v>
      </c>
      <c r="G348" s="73"/>
      <c r="H348" s="73"/>
      <c r="I348" s="186"/>
      <c r="J348" s="73"/>
      <c r="K348" s="73"/>
      <c r="L348" s="71"/>
      <c r="M348" s="230"/>
      <c r="N348" s="46"/>
      <c r="O348" s="46"/>
      <c r="P348" s="46"/>
      <c r="Q348" s="46"/>
      <c r="R348" s="46"/>
      <c r="S348" s="46"/>
      <c r="T348" s="94"/>
      <c r="AT348" s="23" t="s">
        <v>145</v>
      </c>
      <c r="AU348" s="23" t="s">
        <v>85</v>
      </c>
    </row>
    <row r="349" s="11" customFormat="1">
      <c r="B349" s="232"/>
      <c r="C349" s="233"/>
      <c r="D349" s="228" t="s">
        <v>147</v>
      </c>
      <c r="E349" s="234" t="s">
        <v>21</v>
      </c>
      <c r="F349" s="235" t="s">
        <v>404</v>
      </c>
      <c r="G349" s="233"/>
      <c r="H349" s="236">
        <v>32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AT349" s="242" t="s">
        <v>147</v>
      </c>
      <c r="AU349" s="242" t="s">
        <v>85</v>
      </c>
      <c r="AV349" s="11" t="s">
        <v>85</v>
      </c>
      <c r="AW349" s="11" t="s">
        <v>39</v>
      </c>
      <c r="AX349" s="11" t="s">
        <v>75</v>
      </c>
      <c r="AY349" s="242" t="s">
        <v>133</v>
      </c>
    </row>
    <row r="350" s="12" customFormat="1">
      <c r="B350" s="243"/>
      <c r="C350" s="244"/>
      <c r="D350" s="228" t="s">
        <v>147</v>
      </c>
      <c r="E350" s="245" t="s">
        <v>21</v>
      </c>
      <c r="F350" s="246" t="s">
        <v>149</v>
      </c>
      <c r="G350" s="244"/>
      <c r="H350" s="247">
        <v>32</v>
      </c>
      <c r="I350" s="248"/>
      <c r="J350" s="244"/>
      <c r="K350" s="244"/>
      <c r="L350" s="249"/>
      <c r="M350" s="250"/>
      <c r="N350" s="251"/>
      <c r="O350" s="251"/>
      <c r="P350" s="251"/>
      <c r="Q350" s="251"/>
      <c r="R350" s="251"/>
      <c r="S350" s="251"/>
      <c r="T350" s="252"/>
      <c r="AT350" s="253" t="s">
        <v>147</v>
      </c>
      <c r="AU350" s="253" t="s">
        <v>85</v>
      </c>
      <c r="AV350" s="12" t="s">
        <v>141</v>
      </c>
      <c r="AW350" s="12" t="s">
        <v>39</v>
      </c>
      <c r="AX350" s="12" t="s">
        <v>83</v>
      </c>
      <c r="AY350" s="253" t="s">
        <v>133</v>
      </c>
    </row>
    <row r="351" s="1" customFormat="1" ht="16.5" customHeight="1">
      <c r="B351" s="45"/>
      <c r="C351" s="216" t="s">
        <v>405</v>
      </c>
      <c r="D351" s="216" t="s">
        <v>136</v>
      </c>
      <c r="E351" s="217" t="s">
        <v>406</v>
      </c>
      <c r="F351" s="218" t="s">
        <v>407</v>
      </c>
      <c r="G351" s="219" t="s">
        <v>271</v>
      </c>
      <c r="H351" s="220">
        <v>32</v>
      </c>
      <c r="I351" s="221"/>
      <c r="J351" s="222">
        <f>ROUND(I351*H351,2)</f>
        <v>0</v>
      </c>
      <c r="K351" s="218" t="s">
        <v>21</v>
      </c>
      <c r="L351" s="71"/>
      <c r="M351" s="223" t="s">
        <v>21</v>
      </c>
      <c r="N351" s="224" t="s">
        <v>46</v>
      </c>
      <c r="O351" s="46"/>
      <c r="P351" s="225">
        <f>O351*H351</f>
        <v>0</v>
      </c>
      <c r="Q351" s="225">
        <v>0</v>
      </c>
      <c r="R351" s="225">
        <f>Q351*H351</f>
        <v>0</v>
      </c>
      <c r="S351" s="225">
        <v>0.055</v>
      </c>
      <c r="T351" s="226">
        <f>S351*H351</f>
        <v>1.76</v>
      </c>
      <c r="AR351" s="23" t="s">
        <v>141</v>
      </c>
      <c r="AT351" s="23" t="s">
        <v>136</v>
      </c>
      <c r="AU351" s="23" t="s">
        <v>85</v>
      </c>
      <c r="AY351" s="23" t="s">
        <v>133</v>
      </c>
      <c r="BE351" s="227">
        <f>IF(N351="základní",J351,0)</f>
        <v>0</v>
      </c>
      <c r="BF351" s="227">
        <f>IF(N351="snížená",J351,0)</f>
        <v>0</v>
      </c>
      <c r="BG351" s="227">
        <f>IF(N351="zákl. přenesená",J351,0)</f>
        <v>0</v>
      </c>
      <c r="BH351" s="227">
        <f>IF(N351="sníž. přenesená",J351,0)</f>
        <v>0</v>
      </c>
      <c r="BI351" s="227">
        <f>IF(N351="nulová",J351,0)</f>
        <v>0</v>
      </c>
      <c r="BJ351" s="23" t="s">
        <v>83</v>
      </c>
      <c r="BK351" s="227">
        <f>ROUND(I351*H351,2)</f>
        <v>0</v>
      </c>
      <c r="BL351" s="23" t="s">
        <v>141</v>
      </c>
      <c r="BM351" s="23" t="s">
        <v>408</v>
      </c>
    </row>
    <row r="352" s="1" customFormat="1">
      <c r="B352" s="45"/>
      <c r="C352" s="73"/>
      <c r="D352" s="228" t="s">
        <v>143</v>
      </c>
      <c r="E352" s="73"/>
      <c r="F352" s="229" t="s">
        <v>409</v>
      </c>
      <c r="G352" s="73"/>
      <c r="H352" s="73"/>
      <c r="I352" s="186"/>
      <c r="J352" s="73"/>
      <c r="K352" s="73"/>
      <c r="L352" s="71"/>
      <c r="M352" s="230"/>
      <c r="N352" s="46"/>
      <c r="O352" s="46"/>
      <c r="P352" s="46"/>
      <c r="Q352" s="46"/>
      <c r="R352" s="46"/>
      <c r="S352" s="46"/>
      <c r="T352" s="94"/>
      <c r="AT352" s="23" t="s">
        <v>143</v>
      </c>
      <c r="AU352" s="23" t="s">
        <v>85</v>
      </c>
    </row>
    <row r="353" s="1" customFormat="1">
      <c r="B353" s="45"/>
      <c r="C353" s="73"/>
      <c r="D353" s="228" t="s">
        <v>145</v>
      </c>
      <c r="E353" s="73"/>
      <c r="F353" s="231" t="s">
        <v>214</v>
      </c>
      <c r="G353" s="73"/>
      <c r="H353" s="73"/>
      <c r="I353" s="186"/>
      <c r="J353" s="73"/>
      <c r="K353" s="73"/>
      <c r="L353" s="71"/>
      <c r="M353" s="230"/>
      <c r="N353" s="46"/>
      <c r="O353" s="46"/>
      <c r="P353" s="46"/>
      <c r="Q353" s="46"/>
      <c r="R353" s="46"/>
      <c r="S353" s="46"/>
      <c r="T353" s="94"/>
      <c r="AT353" s="23" t="s">
        <v>145</v>
      </c>
      <c r="AU353" s="23" t="s">
        <v>85</v>
      </c>
    </row>
    <row r="354" s="11" customFormat="1">
      <c r="B354" s="232"/>
      <c r="C354" s="233"/>
      <c r="D354" s="228" t="s">
        <v>147</v>
      </c>
      <c r="E354" s="234" t="s">
        <v>21</v>
      </c>
      <c r="F354" s="235" t="s">
        <v>404</v>
      </c>
      <c r="G354" s="233"/>
      <c r="H354" s="236">
        <v>32</v>
      </c>
      <c r="I354" s="237"/>
      <c r="J354" s="233"/>
      <c r="K354" s="233"/>
      <c r="L354" s="238"/>
      <c r="M354" s="239"/>
      <c r="N354" s="240"/>
      <c r="O354" s="240"/>
      <c r="P354" s="240"/>
      <c r="Q354" s="240"/>
      <c r="R354" s="240"/>
      <c r="S354" s="240"/>
      <c r="T354" s="241"/>
      <c r="AT354" s="242" t="s">
        <v>147</v>
      </c>
      <c r="AU354" s="242" t="s">
        <v>85</v>
      </c>
      <c r="AV354" s="11" t="s">
        <v>85</v>
      </c>
      <c r="AW354" s="11" t="s">
        <v>39</v>
      </c>
      <c r="AX354" s="11" t="s">
        <v>75</v>
      </c>
      <c r="AY354" s="242" t="s">
        <v>133</v>
      </c>
    </row>
    <row r="355" s="12" customFormat="1">
      <c r="B355" s="243"/>
      <c r="C355" s="244"/>
      <c r="D355" s="228" t="s">
        <v>147</v>
      </c>
      <c r="E355" s="245" t="s">
        <v>21</v>
      </c>
      <c r="F355" s="246" t="s">
        <v>149</v>
      </c>
      <c r="G355" s="244"/>
      <c r="H355" s="247">
        <v>32</v>
      </c>
      <c r="I355" s="248"/>
      <c r="J355" s="244"/>
      <c r="K355" s="244"/>
      <c r="L355" s="249"/>
      <c r="M355" s="250"/>
      <c r="N355" s="251"/>
      <c r="O355" s="251"/>
      <c r="P355" s="251"/>
      <c r="Q355" s="251"/>
      <c r="R355" s="251"/>
      <c r="S355" s="251"/>
      <c r="T355" s="252"/>
      <c r="AT355" s="253" t="s">
        <v>147</v>
      </c>
      <c r="AU355" s="253" t="s">
        <v>85</v>
      </c>
      <c r="AV355" s="12" t="s">
        <v>141</v>
      </c>
      <c r="AW355" s="12" t="s">
        <v>39</v>
      </c>
      <c r="AX355" s="12" t="s">
        <v>83</v>
      </c>
      <c r="AY355" s="253" t="s">
        <v>133</v>
      </c>
    </row>
    <row r="356" s="1" customFormat="1" ht="16.5" customHeight="1">
      <c r="B356" s="45"/>
      <c r="C356" s="216" t="s">
        <v>410</v>
      </c>
      <c r="D356" s="216" t="s">
        <v>136</v>
      </c>
      <c r="E356" s="217" t="s">
        <v>411</v>
      </c>
      <c r="F356" s="218" t="s">
        <v>412</v>
      </c>
      <c r="G356" s="219" t="s">
        <v>248</v>
      </c>
      <c r="H356" s="220">
        <v>13.295</v>
      </c>
      <c r="I356" s="221"/>
      <c r="J356" s="222">
        <f>ROUND(I356*H356,2)</f>
        <v>0</v>
      </c>
      <c r="K356" s="218" t="s">
        <v>21</v>
      </c>
      <c r="L356" s="71"/>
      <c r="M356" s="223" t="s">
        <v>21</v>
      </c>
      <c r="N356" s="224" t="s">
        <v>46</v>
      </c>
      <c r="O356" s="46"/>
      <c r="P356" s="225">
        <f>O356*H356</f>
        <v>0</v>
      </c>
      <c r="Q356" s="225">
        <v>1</v>
      </c>
      <c r="R356" s="225">
        <f>Q356*H356</f>
        <v>13.295</v>
      </c>
      <c r="S356" s="225">
        <v>0</v>
      </c>
      <c r="T356" s="226">
        <f>S356*H356</f>
        <v>0</v>
      </c>
      <c r="AR356" s="23" t="s">
        <v>141</v>
      </c>
      <c r="AT356" s="23" t="s">
        <v>136</v>
      </c>
      <c r="AU356" s="23" t="s">
        <v>85</v>
      </c>
      <c r="AY356" s="23" t="s">
        <v>133</v>
      </c>
      <c r="BE356" s="227">
        <f>IF(N356="základní",J356,0)</f>
        <v>0</v>
      </c>
      <c r="BF356" s="227">
        <f>IF(N356="snížená",J356,0)</f>
        <v>0</v>
      </c>
      <c r="BG356" s="227">
        <f>IF(N356="zákl. přenesená",J356,0)</f>
        <v>0</v>
      </c>
      <c r="BH356" s="227">
        <f>IF(N356="sníž. přenesená",J356,0)</f>
        <v>0</v>
      </c>
      <c r="BI356" s="227">
        <f>IF(N356="nulová",J356,0)</f>
        <v>0</v>
      </c>
      <c r="BJ356" s="23" t="s">
        <v>83</v>
      </c>
      <c r="BK356" s="227">
        <f>ROUND(I356*H356,2)</f>
        <v>0</v>
      </c>
      <c r="BL356" s="23" t="s">
        <v>141</v>
      </c>
      <c r="BM356" s="23" t="s">
        <v>413</v>
      </c>
    </row>
    <row r="357" s="1" customFormat="1">
      <c r="B357" s="45"/>
      <c r="C357" s="73"/>
      <c r="D357" s="228" t="s">
        <v>143</v>
      </c>
      <c r="E357" s="73"/>
      <c r="F357" s="229" t="s">
        <v>414</v>
      </c>
      <c r="G357" s="73"/>
      <c r="H357" s="73"/>
      <c r="I357" s="186"/>
      <c r="J357" s="73"/>
      <c r="K357" s="73"/>
      <c r="L357" s="71"/>
      <c r="M357" s="230"/>
      <c r="N357" s="46"/>
      <c r="O357" s="46"/>
      <c r="P357" s="46"/>
      <c r="Q357" s="46"/>
      <c r="R357" s="46"/>
      <c r="S357" s="46"/>
      <c r="T357" s="94"/>
      <c r="AT357" s="23" t="s">
        <v>143</v>
      </c>
      <c r="AU357" s="23" t="s">
        <v>85</v>
      </c>
    </row>
    <row r="358" s="1" customFormat="1">
      <c r="B358" s="45"/>
      <c r="C358" s="73"/>
      <c r="D358" s="228" t="s">
        <v>145</v>
      </c>
      <c r="E358" s="73"/>
      <c r="F358" s="231" t="s">
        <v>415</v>
      </c>
      <c r="G358" s="73"/>
      <c r="H358" s="73"/>
      <c r="I358" s="186"/>
      <c r="J358" s="73"/>
      <c r="K358" s="73"/>
      <c r="L358" s="71"/>
      <c r="M358" s="230"/>
      <c r="N358" s="46"/>
      <c r="O358" s="46"/>
      <c r="P358" s="46"/>
      <c r="Q358" s="46"/>
      <c r="R358" s="46"/>
      <c r="S358" s="46"/>
      <c r="T358" s="94"/>
      <c r="AT358" s="23" t="s">
        <v>145</v>
      </c>
      <c r="AU358" s="23" t="s">
        <v>85</v>
      </c>
    </row>
    <row r="359" s="13" customFormat="1">
      <c r="B359" s="264"/>
      <c r="C359" s="265"/>
      <c r="D359" s="228" t="s">
        <v>147</v>
      </c>
      <c r="E359" s="266" t="s">
        <v>21</v>
      </c>
      <c r="F359" s="267" t="s">
        <v>416</v>
      </c>
      <c r="G359" s="265"/>
      <c r="H359" s="266" t="s">
        <v>21</v>
      </c>
      <c r="I359" s="268"/>
      <c r="J359" s="265"/>
      <c r="K359" s="265"/>
      <c r="L359" s="269"/>
      <c r="M359" s="270"/>
      <c r="N359" s="271"/>
      <c r="O359" s="271"/>
      <c r="P359" s="271"/>
      <c r="Q359" s="271"/>
      <c r="R359" s="271"/>
      <c r="S359" s="271"/>
      <c r="T359" s="272"/>
      <c r="AT359" s="273" t="s">
        <v>147</v>
      </c>
      <c r="AU359" s="273" t="s">
        <v>85</v>
      </c>
      <c r="AV359" s="13" t="s">
        <v>83</v>
      </c>
      <c r="AW359" s="13" t="s">
        <v>39</v>
      </c>
      <c r="AX359" s="13" t="s">
        <v>75</v>
      </c>
      <c r="AY359" s="273" t="s">
        <v>133</v>
      </c>
    </row>
    <row r="360" s="11" customFormat="1">
      <c r="B360" s="232"/>
      <c r="C360" s="233"/>
      <c r="D360" s="228" t="s">
        <v>147</v>
      </c>
      <c r="E360" s="234" t="s">
        <v>21</v>
      </c>
      <c r="F360" s="235" t="s">
        <v>417</v>
      </c>
      <c r="G360" s="233"/>
      <c r="H360" s="236">
        <v>11.683999999999999</v>
      </c>
      <c r="I360" s="237"/>
      <c r="J360" s="233"/>
      <c r="K360" s="233"/>
      <c r="L360" s="238"/>
      <c r="M360" s="239"/>
      <c r="N360" s="240"/>
      <c r="O360" s="240"/>
      <c r="P360" s="240"/>
      <c r="Q360" s="240"/>
      <c r="R360" s="240"/>
      <c r="S360" s="240"/>
      <c r="T360" s="241"/>
      <c r="AT360" s="242" t="s">
        <v>147</v>
      </c>
      <c r="AU360" s="242" t="s">
        <v>85</v>
      </c>
      <c r="AV360" s="11" t="s">
        <v>85</v>
      </c>
      <c r="AW360" s="11" t="s">
        <v>39</v>
      </c>
      <c r="AX360" s="11" t="s">
        <v>75</v>
      </c>
      <c r="AY360" s="242" t="s">
        <v>133</v>
      </c>
    </row>
    <row r="361" s="13" customFormat="1">
      <c r="B361" s="264"/>
      <c r="C361" s="265"/>
      <c r="D361" s="228" t="s">
        <v>147</v>
      </c>
      <c r="E361" s="266" t="s">
        <v>21</v>
      </c>
      <c r="F361" s="267" t="s">
        <v>418</v>
      </c>
      <c r="G361" s="265"/>
      <c r="H361" s="266" t="s">
        <v>21</v>
      </c>
      <c r="I361" s="268"/>
      <c r="J361" s="265"/>
      <c r="K361" s="265"/>
      <c r="L361" s="269"/>
      <c r="M361" s="270"/>
      <c r="N361" s="271"/>
      <c r="O361" s="271"/>
      <c r="P361" s="271"/>
      <c r="Q361" s="271"/>
      <c r="R361" s="271"/>
      <c r="S361" s="271"/>
      <c r="T361" s="272"/>
      <c r="AT361" s="273" t="s">
        <v>147</v>
      </c>
      <c r="AU361" s="273" t="s">
        <v>85</v>
      </c>
      <c r="AV361" s="13" t="s">
        <v>83</v>
      </c>
      <c r="AW361" s="13" t="s">
        <v>39</v>
      </c>
      <c r="AX361" s="13" t="s">
        <v>75</v>
      </c>
      <c r="AY361" s="273" t="s">
        <v>133</v>
      </c>
    </row>
    <row r="362" s="11" customFormat="1">
      <c r="B362" s="232"/>
      <c r="C362" s="233"/>
      <c r="D362" s="228" t="s">
        <v>147</v>
      </c>
      <c r="E362" s="234" t="s">
        <v>21</v>
      </c>
      <c r="F362" s="235" t="s">
        <v>419</v>
      </c>
      <c r="G362" s="233"/>
      <c r="H362" s="236">
        <v>1.611</v>
      </c>
      <c r="I362" s="237"/>
      <c r="J362" s="233"/>
      <c r="K362" s="233"/>
      <c r="L362" s="238"/>
      <c r="M362" s="239"/>
      <c r="N362" s="240"/>
      <c r="O362" s="240"/>
      <c r="P362" s="240"/>
      <c r="Q362" s="240"/>
      <c r="R362" s="240"/>
      <c r="S362" s="240"/>
      <c r="T362" s="241"/>
      <c r="AT362" s="242" t="s">
        <v>147</v>
      </c>
      <c r="AU362" s="242" t="s">
        <v>85</v>
      </c>
      <c r="AV362" s="11" t="s">
        <v>85</v>
      </c>
      <c r="AW362" s="11" t="s">
        <v>39</v>
      </c>
      <c r="AX362" s="11" t="s">
        <v>75</v>
      </c>
      <c r="AY362" s="242" t="s">
        <v>133</v>
      </c>
    </row>
    <row r="363" s="12" customFormat="1">
      <c r="B363" s="243"/>
      <c r="C363" s="244"/>
      <c r="D363" s="228" t="s">
        <v>147</v>
      </c>
      <c r="E363" s="245" t="s">
        <v>21</v>
      </c>
      <c r="F363" s="246" t="s">
        <v>149</v>
      </c>
      <c r="G363" s="244"/>
      <c r="H363" s="247">
        <v>13.295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AT363" s="253" t="s">
        <v>147</v>
      </c>
      <c r="AU363" s="253" t="s">
        <v>85</v>
      </c>
      <c r="AV363" s="12" t="s">
        <v>141</v>
      </c>
      <c r="AW363" s="12" t="s">
        <v>39</v>
      </c>
      <c r="AX363" s="12" t="s">
        <v>83</v>
      </c>
      <c r="AY363" s="253" t="s">
        <v>133</v>
      </c>
    </row>
    <row r="364" s="1" customFormat="1" ht="16.5" customHeight="1">
      <c r="B364" s="45"/>
      <c r="C364" s="216" t="s">
        <v>420</v>
      </c>
      <c r="D364" s="216" t="s">
        <v>136</v>
      </c>
      <c r="E364" s="217" t="s">
        <v>421</v>
      </c>
      <c r="F364" s="218" t="s">
        <v>422</v>
      </c>
      <c r="G364" s="219" t="s">
        <v>248</v>
      </c>
      <c r="H364" s="220">
        <v>13.295</v>
      </c>
      <c r="I364" s="221"/>
      <c r="J364" s="222">
        <f>ROUND(I364*H364,2)</f>
        <v>0</v>
      </c>
      <c r="K364" s="218" t="s">
        <v>21</v>
      </c>
      <c r="L364" s="71"/>
      <c r="M364" s="223" t="s">
        <v>21</v>
      </c>
      <c r="N364" s="224" t="s">
        <v>46</v>
      </c>
      <c r="O364" s="46"/>
      <c r="P364" s="225">
        <f>O364*H364</f>
        <v>0</v>
      </c>
      <c r="Q364" s="225">
        <v>0</v>
      </c>
      <c r="R364" s="225">
        <f>Q364*H364</f>
        <v>0</v>
      </c>
      <c r="S364" s="225">
        <v>1</v>
      </c>
      <c r="T364" s="226">
        <f>S364*H364</f>
        <v>13.295</v>
      </c>
      <c r="AR364" s="23" t="s">
        <v>141</v>
      </c>
      <c r="AT364" s="23" t="s">
        <v>136</v>
      </c>
      <c r="AU364" s="23" t="s">
        <v>85</v>
      </c>
      <c r="AY364" s="23" t="s">
        <v>133</v>
      </c>
      <c r="BE364" s="227">
        <f>IF(N364="základní",J364,0)</f>
        <v>0</v>
      </c>
      <c r="BF364" s="227">
        <f>IF(N364="snížená",J364,0)</f>
        <v>0</v>
      </c>
      <c r="BG364" s="227">
        <f>IF(N364="zákl. přenesená",J364,0)</f>
        <v>0</v>
      </c>
      <c r="BH364" s="227">
        <f>IF(N364="sníž. přenesená",J364,0)</f>
        <v>0</v>
      </c>
      <c r="BI364" s="227">
        <f>IF(N364="nulová",J364,0)</f>
        <v>0</v>
      </c>
      <c r="BJ364" s="23" t="s">
        <v>83</v>
      </c>
      <c r="BK364" s="227">
        <f>ROUND(I364*H364,2)</f>
        <v>0</v>
      </c>
      <c r="BL364" s="23" t="s">
        <v>141</v>
      </c>
      <c r="BM364" s="23" t="s">
        <v>423</v>
      </c>
    </row>
    <row r="365" s="1" customFormat="1">
      <c r="B365" s="45"/>
      <c r="C365" s="73"/>
      <c r="D365" s="228" t="s">
        <v>143</v>
      </c>
      <c r="E365" s="73"/>
      <c r="F365" s="229" t="s">
        <v>424</v>
      </c>
      <c r="G365" s="73"/>
      <c r="H365" s="73"/>
      <c r="I365" s="186"/>
      <c r="J365" s="73"/>
      <c r="K365" s="73"/>
      <c r="L365" s="71"/>
      <c r="M365" s="230"/>
      <c r="N365" s="46"/>
      <c r="O365" s="46"/>
      <c r="P365" s="46"/>
      <c r="Q365" s="46"/>
      <c r="R365" s="46"/>
      <c r="S365" s="46"/>
      <c r="T365" s="94"/>
      <c r="AT365" s="23" t="s">
        <v>143</v>
      </c>
      <c r="AU365" s="23" t="s">
        <v>85</v>
      </c>
    </row>
    <row r="366" s="1" customFormat="1">
      <c r="B366" s="45"/>
      <c r="C366" s="73"/>
      <c r="D366" s="228" t="s">
        <v>145</v>
      </c>
      <c r="E366" s="73"/>
      <c r="F366" s="231" t="s">
        <v>425</v>
      </c>
      <c r="G366" s="73"/>
      <c r="H366" s="73"/>
      <c r="I366" s="186"/>
      <c r="J366" s="73"/>
      <c r="K366" s="73"/>
      <c r="L366" s="71"/>
      <c r="M366" s="230"/>
      <c r="N366" s="46"/>
      <c r="O366" s="46"/>
      <c r="P366" s="46"/>
      <c r="Q366" s="46"/>
      <c r="R366" s="46"/>
      <c r="S366" s="46"/>
      <c r="T366" s="94"/>
      <c r="AT366" s="23" t="s">
        <v>145</v>
      </c>
      <c r="AU366" s="23" t="s">
        <v>85</v>
      </c>
    </row>
    <row r="367" s="13" customFormat="1">
      <c r="B367" s="264"/>
      <c r="C367" s="265"/>
      <c r="D367" s="228" t="s">
        <v>147</v>
      </c>
      <c r="E367" s="266" t="s">
        <v>21</v>
      </c>
      <c r="F367" s="267" t="s">
        <v>416</v>
      </c>
      <c r="G367" s="265"/>
      <c r="H367" s="266" t="s">
        <v>21</v>
      </c>
      <c r="I367" s="268"/>
      <c r="J367" s="265"/>
      <c r="K367" s="265"/>
      <c r="L367" s="269"/>
      <c r="M367" s="270"/>
      <c r="N367" s="271"/>
      <c r="O367" s="271"/>
      <c r="P367" s="271"/>
      <c r="Q367" s="271"/>
      <c r="R367" s="271"/>
      <c r="S367" s="271"/>
      <c r="T367" s="272"/>
      <c r="AT367" s="273" t="s">
        <v>147</v>
      </c>
      <c r="AU367" s="273" t="s">
        <v>85</v>
      </c>
      <c r="AV367" s="13" t="s">
        <v>83</v>
      </c>
      <c r="AW367" s="13" t="s">
        <v>39</v>
      </c>
      <c r="AX367" s="13" t="s">
        <v>75</v>
      </c>
      <c r="AY367" s="273" t="s">
        <v>133</v>
      </c>
    </row>
    <row r="368" s="11" customFormat="1">
      <c r="B368" s="232"/>
      <c r="C368" s="233"/>
      <c r="D368" s="228" t="s">
        <v>147</v>
      </c>
      <c r="E368" s="234" t="s">
        <v>21</v>
      </c>
      <c r="F368" s="235" t="s">
        <v>417</v>
      </c>
      <c r="G368" s="233"/>
      <c r="H368" s="236">
        <v>11.683999999999999</v>
      </c>
      <c r="I368" s="237"/>
      <c r="J368" s="233"/>
      <c r="K368" s="233"/>
      <c r="L368" s="238"/>
      <c r="M368" s="239"/>
      <c r="N368" s="240"/>
      <c r="O368" s="240"/>
      <c r="P368" s="240"/>
      <c r="Q368" s="240"/>
      <c r="R368" s="240"/>
      <c r="S368" s="240"/>
      <c r="T368" s="241"/>
      <c r="AT368" s="242" t="s">
        <v>147</v>
      </c>
      <c r="AU368" s="242" t="s">
        <v>85</v>
      </c>
      <c r="AV368" s="11" t="s">
        <v>85</v>
      </c>
      <c r="AW368" s="11" t="s">
        <v>39</v>
      </c>
      <c r="AX368" s="11" t="s">
        <v>75</v>
      </c>
      <c r="AY368" s="242" t="s">
        <v>133</v>
      </c>
    </row>
    <row r="369" s="13" customFormat="1">
      <c r="B369" s="264"/>
      <c r="C369" s="265"/>
      <c r="D369" s="228" t="s">
        <v>147</v>
      </c>
      <c r="E369" s="266" t="s">
        <v>21</v>
      </c>
      <c r="F369" s="267" t="s">
        <v>418</v>
      </c>
      <c r="G369" s="265"/>
      <c r="H369" s="266" t="s">
        <v>21</v>
      </c>
      <c r="I369" s="268"/>
      <c r="J369" s="265"/>
      <c r="K369" s="265"/>
      <c r="L369" s="269"/>
      <c r="M369" s="270"/>
      <c r="N369" s="271"/>
      <c r="O369" s="271"/>
      <c r="P369" s="271"/>
      <c r="Q369" s="271"/>
      <c r="R369" s="271"/>
      <c r="S369" s="271"/>
      <c r="T369" s="272"/>
      <c r="AT369" s="273" t="s">
        <v>147</v>
      </c>
      <c r="AU369" s="273" t="s">
        <v>85</v>
      </c>
      <c r="AV369" s="13" t="s">
        <v>83</v>
      </c>
      <c r="AW369" s="13" t="s">
        <v>39</v>
      </c>
      <c r="AX369" s="13" t="s">
        <v>75</v>
      </c>
      <c r="AY369" s="273" t="s">
        <v>133</v>
      </c>
    </row>
    <row r="370" s="11" customFormat="1">
      <c r="B370" s="232"/>
      <c r="C370" s="233"/>
      <c r="D370" s="228" t="s">
        <v>147</v>
      </c>
      <c r="E370" s="234" t="s">
        <v>21</v>
      </c>
      <c r="F370" s="235" t="s">
        <v>419</v>
      </c>
      <c r="G370" s="233"/>
      <c r="H370" s="236">
        <v>1.611</v>
      </c>
      <c r="I370" s="237"/>
      <c r="J370" s="233"/>
      <c r="K370" s="233"/>
      <c r="L370" s="238"/>
      <c r="M370" s="239"/>
      <c r="N370" s="240"/>
      <c r="O370" s="240"/>
      <c r="P370" s="240"/>
      <c r="Q370" s="240"/>
      <c r="R370" s="240"/>
      <c r="S370" s="240"/>
      <c r="T370" s="241"/>
      <c r="AT370" s="242" t="s">
        <v>147</v>
      </c>
      <c r="AU370" s="242" t="s">
        <v>85</v>
      </c>
      <c r="AV370" s="11" t="s">
        <v>85</v>
      </c>
      <c r="AW370" s="11" t="s">
        <v>39</v>
      </c>
      <c r="AX370" s="11" t="s">
        <v>75</v>
      </c>
      <c r="AY370" s="242" t="s">
        <v>133</v>
      </c>
    </row>
    <row r="371" s="12" customFormat="1">
      <c r="B371" s="243"/>
      <c r="C371" s="244"/>
      <c r="D371" s="228" t="s">
        <v>147</v>
      </c>
      <c r="E371" s="245" t="s">
        <v>21</v>
      </c>
      <c r="F371" s="246" t="s">
        <v>149</v>
      </c>
      <c r="G371" s="244"/>
      <c r="H371" s="247">
        <v>13.295</v>
      </c>
      <c r="I371" s="248"/>
      <c r="J371" s="244"/>
      <c r="K371" s="244"/>
      <c r="L371" s="249"/>
      <c r="M371" s="250"/>
      <c r="N371" s="251"/>
      <c r="O371" s="251"/>
      <c r="P371" s="251"/>
      <c r="Q371" s="251"/>
      <c r="R371" s="251"/>
      <c r="S371" s="251"/>
      <c r="T371" s="252"/>
      <c r="AT371" s="253" t="s">
        <v>147</v>
      </c>
      <c r="AU371" s="253" t="s">
        <v>85</v>
      </c>
      <c r="AV371" s="12" t="s">
        <v>141</v>
      </c>
      <c r="AW371" s="12" t="s">
        <v>39</v>
      </c>
      <c r="AX371" s="12" t="s">
        <v>83</v>
      </c>
      <c r="AY371" s="253" t="s">
        <v>133</v>
      </c>
    </row>
    <row r="372" s="1" customFormat="1" ht="16.5" customHeight="1">
      <c r="B372" s="45"/>
      <c r="C372" s="216" t="s">
        <v>426</v>
      </c>
      <c r="D372" s="216" t="s">
        <v>136</v>
      </c>
      <c r="E372" s="217" t="s">
        <v>427</v>
      </c>
      <c r="F372" s="218" t="s">
        <v>428</v>
      </c>
      <c r="G372" s="219" t="s">
        <v>383</v>
      </c>
      <c r="H372" s="220">
        <v>1</v>
      </c>
      <c r="I372" s="221"/>
      <c r="J372" s="222">
        <f>ROUND(I372*H372,2)</f>
        <v>0</v>
      </c>
      <c r="K372" s="218" t="s">
        <v>21</v>
      </c>
      <c r="L372" s="71"/>
      <c r="M372" s="223" t="s">
        <v>21</v>
      </c>
      <c r="N372" s="224" t="s">
        <v>46</v>
      </c>
      <c r="O372" s="46"/>
      <c r="P372" s="225">
        <f>O372*H372</f>
        <v>0</v>
      </c>
      <c r="Q372" s="225">
        <v>36</v>
      </c>
      <c r="R372" s="225">
        <f>Q372*H372</f>
        <v>36</v>
      </c>
      <c r="S372" s="225">
        <v>36</v>
      </c>
      <c r="T372" s="226">
        <f>S372*H372</f>
        <v>36</v>
      </c>
      <c r="AR372" s="23" t="s">
        <v>141</v>
      </c>
      <c r="AT372" s="23" t="s">
        <v>136</v>
      </c>
      <c r="AU372" s="23" t="s">
        <v>85</v>
      </c>
      <c r="AY372" s="23" t="s">
        <v>133</v>
      </c>
      <c r="BE372" s="227">
        <f>IF(N372="základní",J372,0)</f>
        <v>0</v>
      </c>
      <c r="BF372" s="227">
        <f>IF(N372="snížená",J372,0)</f>
        <v>0</v>
      </c>
      <c r="BG372" s="227">
        <f>IF(N372="zákl. přenesená",J372,0)</f>
        <v>0</v>
      </c>
      <c r="BH372" s="227">
        <f>IF(N372="sníž. přenesená",J372,0)</f>
        <v>0</v>
      </c>
      <c r="BI372" s="227">
        <f>IF(N372="nulová",J372,0)</f>
        <v>0</v>
      </c>
      <c r="BJ372" s="23" t="s">
        <v>83</v>
      </c>
      <c r="BK372" s="227">
        <f>ROUND(I372*H372,2)</f>
        <v>0</v>
      </c>
      <c r="BL372" s="23" t="s">
        <v>141</v>
      </c>
      <c r="BM372" s="23" t="s">
        <v>429</v>
      </c>
    </row>
    <row r="373" s="1" customFormat="1">
      <c r="B373" s="45"/>
      <c r="C373" s="73"/>
      <c r="D373" s="228" t="s">
        <v>143</v>
      </c>
      <c r="E373" s="73"/>
      <c r="F373" s="229" t="s">
        <v>430</v>
      </c>
      <c r="G373" s="73"/>
      <c r="H373" s="73"/>
      <c r="I373" s="186"/>
      <c r="J373" s="73"/>
      <c r="K373" s="73"/>
      <c r="L373" s="71"/>
      <c r="M373" s="230"/>
      <c r="N373" s="46"/>
      <c r="O373" s="46"/>
      <c r="P373" s="46"/>
      <c r="Q373" s="46"/>
      <c r="R373" s="46"/>
      <c r="S373" s="46"/>
      <c r="T373" s="94"/>
      <c r="AT373" s="23" t="s">
        <v>143</v>
      </c>
      <c r="AU373" s="23" t="s">
        <v>85</v>
      </c>
    </row>
    <row r="374" s="1" customFormat="1">
      <c r="B374" s="45"/>
      <c r="C374" s="73"/>
      <c r="D374" s="228" t="s">
        <v>145</v>
      </c>
      <c r="E374" s="73"/>
      <c r="F374" s="231" t="s">
        <v>431</v>
      </c>
      <c r="G374" s="73"/>
      <c r="H374" s="73"/>
      <c r="I374" s="186"/>
      <c r="J374" s="73"/>
      <c r="K374" s="73"/>
      <c r="L374" s="71"/>
      <c r="M374" s="230"/>
      <c r="N374" s="46"/>
      <c r="O374" s="46"/>
      <c r="P374" s="46"/>
      <c r="Q374" s="46"/>
      <c r="R374" s="46"/>
      <c r="S374" s="46"/>
      <c r="T374" s="94"/>
      <c r="AT374" s="23" t="s">
        <v>145</v>
      </c>
      <c r="AU374" s="23" t="s">
        <v>85</v>
      </c>
    </row>
    <row r="375" s="11" customFormat="1">
      <c r="B375" s="232"/>
      <c r="C375" s="233"/>
      <c r="D375" s="228" t="s">
        <v>147</v>
      </c>
      <c r="E375" s="234" t="s">
        <v>21</v>
      </c>
      <c r="F375" s="235" t="s">
        <v>83</v>
      </c>
      <c r="G375" s="233"/>
      <c r="H375" s="236">
        <v>1</v>
      </c>
      <c r="I375" s="237"/>
      <c r="J375" s="233"/>
      <c r="K375" s="233"/>
      <c r="L375" s="238"/>
      <c r="M375" s="239"/>
      <c r="N375" s="240"/>
      <c r="O375" s="240"/>
      <c r="P375" s="240"/>
      <c r="Q375" s="240"/>
      <c r="R375" s="240"/>
      <c r="S375" s="240"/>
      <c r="T375" s="241"/>
      <c r="AT375" s="242" t="s">
        <v>147</v>
      </c>
      <c r="AU375" s="242" t="s">
        <v>85</v>
      </c>
      <c r="AV375" s="11" t="s">
        <v>85</v>
      </c>
      <c r="AW375" s="11" t="s">
        <v>39</v>
      </c>
      <c r="AX375" s="11" t="s">
        <v>75</v>
      </c>
      <c r="AY375" s="242" t="s">
        <v>133</v>
      </c>
    </row>
    <row r="376" s="12" customFormat="1">
      <c r="B376" s="243"/>
      <c r="C376" s="244"/>
      <c r="D376" s="228" t="s">
        <v>147</v>
      </c>
      <c r="E376" s="245" t="s">
        <v>21</v>
      </c>
      <c r="F376" s="246" t="s">
        <v>149</v>
      </c>
      <c r="G376" s="244"/>
      <c r="H376" s="247">
        <v>1</v>
      </c>
      <c r="I376" s="248"/>
      <c r="J376" s="244"/>
      <c r="K376" s="244"/>
      <c r="L376" s="249"/>
      <c r="M376" s="250"/>
      <c r="N376" s="251"/>
      <c r="O376" s="251"/>
      <c r="P376" s="251"/>
      <c r="Q376" s="251"/>
      <c r="R376" s="251"/>
      <c r="S376" s="251"/>
      <c r="T376" s="252"/>
      <c r="AT376" s="253" t="s">
        <v>147</v>
      </c>
      <c r="AU376" s="253" t="s">
        <v>85</v>
      </c>
      <c r="AV376" s="12" t="s">
        <v>141</v>
      </c>
      <c r="AW376" s="12" t="s">
        <v>39</v>
      </c>
      <c r="AX376" s="12" t="s">
        <v>83</v>
      </c>
      <c r="AY376" s="253" t="s">
        <v>133</v>
      </c>
    </row>
    <row r="377" s="1" customFormat="1" ht="16.5" customHeight="1">
      <c r="B377" s="45"/>
      <c r="C377" s="216" t="s">
        <v>432</v>
      </c>
      <c r="D377" s="216" t="s">
        <v>136</v>
      </c>
      <c r="E377" s="217" t="s">
        <v>433</v>
      </c>
      <c r="F377" s="218" t="s">
        <v>434</v>
      </c>
      <c r="G377" s="219" t="s">
        <v>263</v>
      </c>
      <c r="H377" s="220">
        <v>24</v>
      </c>
      <c r="I377" s="221"/>
      <c r="J377" s="222">
        <f>ROUND(I377*H377,2)</f>
        <v>0</v>
      </c>
      <c r="K377" s="218" t="s">
        <v>21</v>
      </c>
      <c r="L377" s="71"/>
      <c r="M377" s="223" t="s">
        <v>21</v>
      </c>
      <c r="N377" s="224" t="s">
        <v>46</v>
      </c>
      <c r="O377" s="46"/>
      <c r="P377" s="225">
        <f>O377*H377</f>
        <v>0</v>
      </c>
      <c r="Q377" s="225">
        <v>0.10000000000000001</v>
      </c>
      <c r="R377" s="225">
        <f>Q377*H377</f>
        <v>2.4000000000000004</v>
      </c>
      <c r="S377" s="225">
        <v>0.10000000000000001</v>
      </c>
      <c r="T377" s="226">
        <f>S377*H377</f>
        <v>2.4000000000000004</v>
      </c>
      <c r="AR377" s="23" t="s">
        <v>141</v>
      </c>
      <c r="AT377" s="23" t="s">
        <v>136</v>
      </c>
      <c r="AU377" s="23" t="s">
        <v>85</v>
      </c>
      <c r="AY377" s="23" t="s">
        <v>133</v>
      </c>
      <c r="BE377" s="227">
        <f>IF(N377="základní",J377,0)</f>
        <v>0</v>
      </c>
      <c r="BF377" s="227">
        <f>IF(N377="snížená",J377,0)</f>
        <v>0</v>
      </c>
      <c r="BG377" s="227">
        <f>IF(N377="zákl. přenesená",J377,0)</f>
        <v>0</v>
      </c>
      <c r="BH377" s="227">
        <f>IF(N377="sníž. přenesená",J377,0)</f>
        <v>0</v>
      </c>
      <c r="BI377" s="227">
        <f>IF(N377="nulová",J377,0)</f>
        <v>0</v>
      </c>
      <c r="BJ377" s="23" t="s">
        <v>83</v>
      </c>
      <c r="BK377" s="227">
        <f>ROUND(I377*H377,2)</f>
        <v>0</v>
      </c>
      <c r="BL377" s="23" t="s">
        <v>141</v>
      </c>
      <c r="BM377" s="23" t="s">
        <v>435</v>
      </c>
    </row>
    <row r="378" s="1" customFormat="1">
      <c r="B378" s="45"/>
      <c r="C378" s="73"/>
      <c r="D378" s="228" t="s">
        <v>143</v>
      </c>
      <c r="E378" s="73"/>
      <c r="F378" s="229" t="s">
        <v>430</v>
      </c>
      <c r="G378" s="73"/>
      <c r="H378" s="73"/>
      <c r="I378" s="186"/>
      <c r="J378" s="73"/>
      <c r="K378" s="73"/>
      <c r="L378" s="71"/>
      <c r="M378" s="230"/>
      <c r="N378" s="46"/>
      <c r="O378" s="46"/>
      <c r="P378" s="46"/>
      <c r="Q378" s="46"/>
      <c r="R378" s="46"/>
      <c r="S378" s="46"/>
      <c r="T378" s="94"/>
      <c r="AT378" s="23" t="s">
        <v>143</v>
      </c>
      <c r="AU378" s="23" t="s">
        <v>85</v>
      </c>
    </row>
    <row r="379" s="1" customFormat="1">
      <c r="B379" s="45"/>
      <c r="C379" s="73"/>
      <c r="D379" s="228" t="s">
        <v>145</v>
      </c>
      <c r="E379" s="73"/>
      <c r="F379" s="231" t="s">
        <v>431</v>
      </c>
      <c r="G379" s="73"/>
      <c r="H379" s="73"/>
      <c r="I379" s="186"/>
      <c r="J379" s="73"/>
      <c r="K379" s="73"/>
      <c r="L379" s="71"/>
      <c r="M379" s="230"/>
      <c r="N379" s="46"/>
      <c r="O379" s="46"/>
      <c r="P379" s="46"/>
      <c r="Q379" s="46"/>
      <c r="R379" s="46"/>
      <c r="S379" s="46"/>
      <c r="T379" s="94"/>
      <c r="AT379" s="23" t="s">
        <v>145</v>
      </c>
      <c r="AU379" s="23" t="s">
        <v>85</v>
      </c>
    </row>
    <row r="380" s="11" customFormat="1">
      <c r="B380" s="232"/>
      <c r="C380" s="233"/>
      <c r="D380" s="228" t="s">
        <v>147</v>
      </c>
      <c r="E380" s="234" t="s">
        <v>21</v>
      </c>
      <c r="F380" s="235" t="s">
        <v>219</v>
      </c>
      <c r="G380" s="233"/>
      <c r="H380" s="236">
        <v>24</v>
      </c>
      <c r="I380" s="237"/>
      <c r="J380" s="233"/>
      <c r="K380" s="233"/>
      <c r="L380" s="238"/>
      <c r="M380" s="239"/>
      <c r="N380" s="240"/>
      <c r="O380" s="240"/>
      <c r="P380" s="240"/>
      <c r="Q380" s="240"/>
      <c r="R380" s="240"/>
      <c r="S380" s="240"/>
      <c r="T380" s="241"/>
      <c r="AT380" s="242" t="s">
        <v>147</v>
      </c>
      <c r="AU380" s="242" t="s">
        <v>85</v>
      </c>
      <c r="AV380" s="11" t="s">
        <v>85</v>
      </c>
      <c r="AW380" s="11" t="s">
        <v>39</v>
      </c>
      <c r="AX380" s="11" t="s">
        <v>75</v>
      </c>
      <c r="AY380" s="242" t="s">
        <v>133</v>
      </c>
    </row>
    <row r="381" s="12" customFormat="1">
      <c r="B381" s="243"/>
      <c r="C381" s="244"/>
      <c r="D381" s="228" t="s">
        <v>147</v>
      </c>
      <c r="E381" s="245" t="s">
        <v>21</v>
      </c>
      <c r="F381" s="246" t="s">
        <v>149</v>
      </c>
      <c r="G381" s="244"/>
      <c r="H381" s="247">
        <v>24</v>
      </c>
      <c r="I381" s="248"/>
      <c r="J381" s="244"/>
      <c r="K381" s="244"/>
      <c r="L381" s="249"/>
      <c r="M381" s="250"/>
      <c r="N381" s="251"/>
      <c r="O381" s="251"/>
      <c r="P381" s="251"/>
      <c r="Q381" s="251"/>
      <c r="R381" s="251"/>
      <c r="S381" s="251"/>
      <c r="T381" s="252"/>
      <c r="AT381" s="253" t="s">
        <v>147</v>
      </c>
      <c r="AU381" s="253" t="s">
        <v>85</v>
      </c>
      <c r="AV381" s="12" t="s">
        <v>141</v>
      </c>
      <c r="AW381" s="12" t="s">
        <v>39</v>
      </c>
      <c r="AX381" s="12" t="s">
        <v>83</v>
      </c>
      <c r="AY381" s="253" t="s">
        <v>133</v>
      </c>
    </row>
    <row r="382" s="1" customFormat="1" ht="16.5" customHeight="1">
      <c r="B382" s="45"/>
      <c r="C382" s="216" t="s">
        <v>436</v>
      </c>
      <c r="D382" s="216" t="s">
        <v>136</v>
      </c>
      <c r="E382" s="217" t="s">
        <v>437</v>
      </c>
      <c r="F382" s="218" t="s">
        <v>438</v>
      </c>
      <c r="G382" s="219" t="s">
        <v>139</v>
      </c>
      <c r="H382" s="220">
        <v>47.170000000000002</v>
      </c>
      <c r="I382" s="221"/>
      <c r="J382" s="222">
        <f>ROUND(I382*H382,2)</f>
        <v>0</v>
      </c>
      <c r="K382" s="218" t="s">
        <v>21</v>
      </c>
      <c r="L382" s="71"/>
      <c r="M382" s="223" t="s">
        <v>21</v>
      </c>
      <c r="N382" s="224" t="s">
        <v>46</v>
      </c>
      <c r="O382" s="46"/>
      <c r="P382" s="225">
        <f>O382*H382</f>
        <v>0</v>
      </c>
      <c r="Q382" s="225">
        <v>0.12</v>
      </c>
      <c r="R382" s="225">
        <f>Q382*H382</f>
        <v>5.6604000000000001</v>
      </c>
      <c r="S382" s="225">
        <v>2.2000000000000002</v>
      </c>
      <c r="T382" s="226">
        <f>S382*H382</f>
        <v>103.77400000000002</v>
      </c>
      <c r="AR382" s="23" t="s">
        <v>141</v>
      </c>
      <c r="AT382" s="23" t="s">
        <v>136</v>
      </c>
      <c r="AU382" s="23" t="s">
        <v>85</v>
      </c>
      <c r="AY382" s="23" t="s">
        <v>133</v>
      </c>
      <c r="BE382" s="227">
        <f>IF(N382="základní",J382,0)</f>
        <v>0</v>
      </c>
      <c r="BF382" s="227">
        <f>IF(N382="snížená",J382,0)</f>
        <v>0</v>
      </c>
      <c r="BG382" s="227">
        <f>IF(N382="zákl. přenesená",J382,0)</f>
        <v>0</v>
      </c>
      <c r="BH382" s="227">
        <f>IF(N382="sníž. přenesená",J382,0)</f>
        <v>0</v>
      </c>
      <c r="BI382" s="227">
        <f>IF(N382="nulová",J382,0)</f>
        <v>0</v>
      </c>
      <c r="BJ382" s="23" t="s">
        <v>83</v>
      </c>
      <c r="BK382" s="227">
        <f>ROUND(I382*H382,2)</f>
        <v>0</v>
      </c>
      <c r="BL382" s="23" t="s">
        <v>141</v>
      </c>
      <c r="BM382" s="23" t="s">
        <v>439</v>
      </c>
    </row>
    <row r="383" s="1" customFormat="1">
      <c r="B383" s="45"/>
      <c r="C383" s="73"/>
      <c r="D383" s="228" t="s">
        <v>143</v>
      </c>
      <c r="E383" s="73"/>
      <c r="F383" s="229" t="s">
        <v>440</v>
      </c>
      <c r="G383" s="73"/>
      <c r="H383" s="73"/>
      <c r="I383" s="186"/>
      <c r="J383" s="73"/>
      <c r="K383" s="73"/>
      <c r="L383" s="71"/>
      <c r="M383" s="230"/>
      <c r="N383" s="46"/>
      <c r="O383" s="46"/>
      <c r="P383" s="46"/>
      <c r="Q383" s="46"/>
      <c r="R383" s="46"/>
      <c r="S383" s="46"/>
      <c r="T383" s="94"/>
      <c r="AT383" s="23" t="s">
        <v>143</v>
      </c>
      <c r="AU383" s="23" t="s">
        <v>85</v>
      </c>
    </row>
    <row r="384" s="1" customFormat="1">
      <c r="B384" s="45"/>
      <c r="C384" s="73"/>
      <c r="D384" s="228" t="s">
        <v>145</v>
      </c>
      <c r="E384" s="73"/>
      <c r="F384" s="231" t="s">
        <v>214</v>
      </c>
      <c r="G384" s="73"/>
      <c r="H384" s="73"/>
      <c r="I384" s="186"/>
      <c r="J384" s="73"/>
      <c r="K384" s="73"/>
      <c r="L384" s="71"/>
      <c r="M384" s="230"/>
      <c r="N384" s="46"/>
      <c r="O384" s="46"/>
      <c r="P384" s="46"/>
      <c r="Q384" s="46"/>
      <c r="R384" s="46"/>
      <c r="S384" s="46"/>
      <c r="T384" s="94"/>
      <c r="AT384" s="23" t="s">
        <v>145</v>
      </c>
      <c r="AU384" s="23" t="s">
        <v>85</v>
      </c>
    </row>
    <row r="385" s="11" customFormat="1">
      <c r="B385" s="232"/>
      <c r="C385" s="233"/>
      <c r="D385" s="228" t="s">
        <v>147</v>
      </c>
      <c r="E385" s="234" t="s">
        <v>21</v>
      </c>
      <c r="F385" s="235" t="s">
        <v>354</v>
      </c>
      <c r="G385" s="233"/>
      <c r="H385" s="236">
        <v>8.1400000000000006</v>
      </c>
      <c r="I385" s="237"/>
      <c r="J385" s="233"/>
      <c r="K385" s="233"/>
      <c r="L385" s="238"/>
      <c r="M385" s="239"/>
      <c r="N385" s="240"/>
      <c r="O385" s="240"/>
      <c r="P385" s="240"/>
      <c r="Q385" s="240"/>
      <c r="R385" s="240"/>
      <c r="S385" s="240"/>
      <c r="T385" s="241"/>
      <c r="AT385" s="242" t="s">
        <v>147</v>
      </c>
      <c r="AU385" s="242" t="s">
        <v>85</v>
      </c>
      <c r="AV385" s="11" t="s">
        <v>85</v>
      </c>
      <c r="AW385" s="11" t="s">
        <v>39</v>
      </c>
      <c r="AX385" s="11" t="s">
        <v>75</v>
      </c>
      <c r="AY385" s="242" t="s">
        <v>133</v>
      </c>
    </row>
    <row r="386" s="11" customFormat="1">
      <c r="B386" s="232"/>
      <c r="C386" s="233"/>
      <c r="D386" s="228" t="s">
        <v>147</v>
      </c>
      <c r="E386" s="234" t="s">
        <v>21</v>
      </c>
      <c r="F386" s="235" t="s">
        <v>355</v>
      </c>
      <c r="G386" s="233"/>
      <c r="H386" s="236">
        <v>6.3799999999999999</v>
      </c>
      <c r="I386" s="237"/>
      <c r="J386" s="233"/>
      <c r="K386" s="233"/>
      <c r="L386" s="238"/>
      <c r="M386" s="239"/>
      <c r="N386" s="240"/>
      <c r="O386" s="240"/>
      <c r="P386" s="240"/>
      <c r="Q386" s="240"/>
      <c r="R386" s="240"/>
      <c r="S386" s="240"/>
      <c r="T386" s="241"/>
      <c r="AT386" s="242" t="s">
        <v>147</v>
      </c>
      <c r="AU386" s="242" t="s">
        <v>85</v>
      </c>
      <c r="AV386" s="11" t="s">
        <v>85</v>
      </c>
      <c r="AW386" s="11" t="s">
        <v>39</v>
      </c>
      <c r="AX386" s="11" t="s">
        <v>75</v>
      </c>
      <c r="AY386" s="242" t="s">
        <v>133</v>
      </c>
    </row>
    <row r="387" s="11" customFormat="1">
      <c r="B387" s="232"/>
      <c r="C387" s="233"/>
      <c r="D387" s="228" t="s">
        <v>147</v>
      </c>
      <c r="E387" s="234" t="s">
        <v>21</v>
      </c>
      <c r="F387" s="235" t="s">
        <v>356</v>
      </c>
      <c r="G387" s="233"/>
      <c r="H387" s="236">
        <v>9.9450000000000003</v>
      </c>
      <c r="I387" s="237"/>
      <c r="J387" s="233"/>
      <c r="K387" s="233"/>
      <c r="L387" s="238"/>
      <c r="M387" s="239"/>
      <c r="N387" s="240"/>
      <c r="O387" s="240"/>
      <c r="P387" s="240"/>
      <c r="Q387" s="240"/>
      <c r="R387" s="240"/>
      <c r="S387" s="240"/>
      <c r="T387" s="241"/>
      <c r="AT387" s="242" t="s">
        <v>147</v>
      </c>
      <c r="AU387" s="242" t="s">
        <v>85</v>
      </c>
      <c r="AV387" s="11" t="s">
        <v>85</v>
      </c>
      <c r="AW387" s="11" t="s">
        <v>39</v>
      </c>
      <c r="AX387" s="11" t="s">
        <v>75</v>
      </c>
      <c r="AY387" s="242" t="s">
        <v>133</v>
      </c>
    </row>
    <row r="388" s="11" customFormat="1">
      <c r="B388" s="232"/>
      <c r="C388" s="233"/>
      <c r="D388" s="228" t="s">
        <v>147</v>
      </c>
      <c r="E388" s="234" t="s">
        <v>21</v>
      </c>
      <c r="F388" s="235" t="s">
        <v>356</v>
      </c>
      <c r="G388" s="233"/>
      <c r="H388" s="236">
        <v>9.9450000000000003</v>
      </c>
      <c r="I388" s="237"/>
      <c r="J388" s="233"/>
      <c r="K388" s="233"/>
      <c r="L388" s="238"/>
      <c r="M388" s="239"/>
      <c r="N388" s="240"/>
      <c r="O388" s="240"/>
      <c r="P388" s="240"/>
      <c r="Q388" s="240"/>
      <c r="R388" s="240"/>
      <c r="S388" s="240"/>
      <c r="T388" s="241"/>
      <c r="AT388" s="242" t="s">
        <v>147</v>
      </c>
      <c r="AU388" s="242" t="s">
        <v>85</v>
      </c>
      <c r="AV388" s="11" t="s">
        <v>85</v>
      </c>
      <c r="AW388" s="11" t="s">
        <v>39</v>
      </c>
      <c r="AX388" s="11" t="s">
        <v>75</v>
      </c>
      <c r="AY388" s="242" t="s">
        <v>133</v>
      </c>
    </row>
    <row r="389" s="11" customFormat="1">
      <c r="B389" s="232"/>
      <c r="C389" s="233"/>
      <c r="D389" s="228" t="s">
        <v>147</v>
      </c>
      <c r="E389" s="234" t="s">
        <v>21</v>
      </c>
      <c r="F389" s="235" t="s">
        <v>355</v>
      </c>
      <c r="G389" s="233"/>
      <c r="H389" s="236">
        <v>6.3799999999999999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AT389" s="242" t="s">
        <v>147</v>
      </c>
      <c r="AU389" s="242" t="s">
        <v>85</v>
      </c>
      <c r="AV389" s="11" t="s">
        <v>85</v>
      </c>
      <c r="AW389" s="11" t="s">
        <v>39</v>
      </c>
      <c r="AX389" s="11" t="s">
        <v>75</v>
      </c>
      <c r="AY389" s="242" t="s">
        <v>133</v>
      </c>
    </row>
    <row r="390" s="11" customFormat="1">
      <c r="B390" s="232"/>
      <c r="C390" s="233"/>
      <c r="D390" s="228" t="s">
        <v>147</v>
      </c>
      <c r="E390" s="234" t="s">
        <v>21</v>
      </c>
      <c r="F390" s="235" t="s">
        <v>355</v>
      </c>
      <c r="G390" s="233"/>
      <c r="H390" s="236">
        <v>6.3799999999999999</v>
      </c>
      <c r="I390" s="237"/>
      <c r="J390" s="233"/>
      <c r="K390" s="233"/>
      <c r="L390" s="238"/>
      <c r="M390" s="239"/>
      <c r="N390" s="240"/>
      <c r="O390" s="240"/>
      <c r="P390" s="240"/>
      <c r="Q390" s="240"/>
      <c r="R390" s="240"/>
      <c r="S390" s="240"/>
      <c r="T390" s="241"/>
      <c r="AT390" s="242" t="s">
        <v>147</v>
      </c>
      <c r="AU390" s="242" t="s">
        <v>85</v>
      </c>
      <c r="AV390" s="11" t="s">
        <v>85</v>
      </c>
      <c r="AW390" s="11" t="s">
        <v>39</v>
      </c>
      <c r="AX390" s="11" t="s">
        <v>75</v>
      </c>
      <c r="AY390" s="242" t="s">
        <v>133</v>
      </c>
    </row>
    <row r="391" s="12" customFormat="1">
      <c r="B391" s="243"/>
      <c r="C391" s="244"/>
      <c r="D391" s="228" t="s">
        <v>147</v>
      </c>
      <c r="E391" s="245" t="s">
        <v>21</v>
      </c>
      <c r="F391" s="246" t="s">
        <v>149</v>
      </c>
      <c r="G391" s="244"/>
      <c r="H391" s="247">
        <v>47.170000000000002</v>
      </c>
      <c r="I391" s="248"/>
      <c r="J391" s="244"/>
      <c r="K391" s="244"/>
      <c r="L391" s="249"/>
      <c r="M391" s="250"/>
      <c r="N391" s="251"/>
      <c r="O391" s="251"/>
      <c r="P391" s="251"/>
      <c r="Q391" s="251"/>
      <c r="R391" s="251"/>
      <c r="S391" s="251"/>
      <c r="T391" s="252"/>
      <c r="AT391" s="253" t="s">
        <v>147</v>
      </c>
      <c r="AU391" s="253" t="s">
        <v>85</v>
      </c>
      <c r="AV391" s="12" t="s">
        <v>141</v>
      </c>
      <c r="AW391" s="12" t="s">
        <v>39</v>
      </c>
      <c r="AX391" s="12" t="s">
        <v>83</v>
      </c>
      <c r="AY391" s="253" t="s">
        <v>133</v>
      </c>
    </row>
    <row r="392" s="1" customFormat="1" ht="16.5" customHeight="1">
      <c r="B392" s="45"/>
      <c r="C392" s="216" t="s">
        <v>441</v>
      </c>
      <c r="D392" s="216" t="s">
        <v>136</v>
      </c>
      <c r="E392" s="217" t="s">
        <v>442</v>
      </c>
      <c r="F392" s="218" t="s">
        <v>443</v>
      </c>
      <c r="G392" s="219" t="s">
        <v>139</v>
      </c>
      <c r="H392" s="220">
        <v>20.693999999999999</v>
      </c>
      <c r="I392" s="221"/>
      <c r="J392" s="222">
        <f>ROUND(I392*H392,2)</f>
        <v>0</v>
      </c>
      <c r="K392" s="218" t="s">
        <v>21</v>
      </c>
      <c r="L392" s="71"/>
      <c r="M392" s="223" t="s">
        <v>21</v>
      </c>
      <c r="N392" s="224" t="s">
        <v>46</v>
      </c>
      <c r="O392" s="46"/>
      <c r="P392" s="225">
        <f>O392*H392</f>
        <v>0</v>
      </c>
      <c r="Q392" s="225">
        <v>0.12171</v>
      </c>
      <c r="R392" s="225">
        <f>Q392*H392</f>
        <v>2.51866674</v>
      </c>
      <c r="S392" s="225">
        <v>2.3999999999999999</v>
      </c>
      <c r="T392" s="226">
        <f>S392*H392</f>
        <v>49.665599999999998</v>
      </c>
      <c r="AR392" s="23" t="s">
        <v>141</v>
      </c>
      <c r="AT392" s="23" t="s">
        <v>136</v>
      </c>
      <c r="AU392" s="23" t="s">
        <v>85</v>
      </c>
      <c r="AY392" s="23" t="s">
        <v>133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23" t="s">
        <v>83</v>
      </c>
      <c r="BK392" s="227">
        <f>ROUND(I392*H392,2)</f>
        <v>0</v>
      </c>
      <c r="BL392" s="23" t="s">
        <v>141</v>
      </c>
      <c r="BM392" s="23" t="s">
        <v>444</v>
      </c>
    </row>
    <row r="393" s="1" customFormat="1">
      <c r="B393" s="45"/>
      <c r="C393" s="73"/>
      <c r="D393" s="228" t="s">
        <v>143</v>
      </c>
      <c r="E393" s="73"/>
      <c r="F393" s="229" t="s">
        <v>445</v>
      </c>
      <c r="G393" s="73"/>
      <c r="H393" s="73"/>
      <c r="I393" s="186"/>
      <c r="J393" s="73"/>
      <c r="K393" s="73"/>
      <c r="L393" s="71"/>
      <c r="M393" s="230"/>
      <c r="N393" s="46"/>
      <c r="O393" s="46"/>
      <c r="P393" s="46"/>
      <c r="Q393" s="46"/>
      <c r="R393" s="46"/>
      <c r="S393" s="46"/>
      <c r="T393" s="94"/>
      <c r="AT393" s="23" t="s">
        <v>143</v>
      </c>
      <c r="AU393" s="23" t="s">
        <v>85</v>
      </c>
    </row>
    <row r="394" s="1" customFormat="1">
      <c r="B394" s="45"/>
      <c r="C394" s="73"/>
      <c r="D394" s="228" t="s">
        <v>145</v>
      </c>
      <c r="E394" s="73"/>
      <c r="F394" s="231" t="s">
        <v>214</v>
      </c>
      <c r="G394" s="73"/>
      <c r="H394" s="73"/>
      <c r="I394" s="186"/>
      <c r="J394" s="73"/>
      <c r="K394" s="73"/>
      <c r="L394" s="71"/>
      <c r="M394" s="230"/>
      <c r="N394" s="46"/>
      <c r="O394" s="46"/>
      <c r="P394" s="46"/>
      <c r="Q394" s="46"/>
      <c r="R394" s="46"/>
      <c r="S394" s="46"/>
      <c r="T394" s="94"/>
      <c r="AT394" s="23" t="s">
        <v>145</v>
      </c>
      <c r="AU394" s="23" t="s">
        <v>85</v>
      </c>
    </row>
    <row r="395" s="11" customFormat="1">
      <c r="B395" s="232"/>
      <c r="C395" s="233"/>
      <c r="D395" s="228" t="s">
        <v>147</v>
      </c>
      <c r="E395" s="234" t="s">
        <v>21</v>
      </c>
      <c r="F395" s="235" t="s">
        <v>224</v>
      </c>
      <c r="G395" s="233"/>
      <c r="H395" s="236">
        <v>3.5640000000000001</v>
      </c>
      <c r="I395" s="237"/>
      <c r="J395" s="233"/>
      <c r="K395" s="233"/>
      <c r="L395" s="238"/>
      <c r="M395" s="239"/>
      <c r="N395" s="240"/>
      <c r="O395" s="240"/>
      <c r="P395" s="240"/>
      <c r="Q395" s="240"/>
      <c r="R395" s="240"/>
      <c r="S395" s="240"/>
      <c r="T395" s="241"/>
      <c r="AT395" s="242" t="s">
        <v>147</v>
      </c>
      <c r="AU395" s="242" t="s">
        <v>85</v>
      </c>
      <c r="AV395" s="11" t="s">
        <v>85</v>
      </c>
      <c r="AW395" s="11" t="s">
        <v>39</v>
      </c>
      <c r="AX395" s="11" t="s">
        <v>75</v>
      </c>
      <c r="AY395" s="242" t="s">
        <v>133</v>
      </c>
    </row>
    <row r="396" s="11" customFormat="1">
      <c r="B396" s="232"/>
      <c r="C396" s="233"/>
      <c r="D396" s="228" t="s">
        <v>147</v>
      </c>
      <c r="E396" s="234" t="s">
        <v>21</v>
      </c>
      <c r="F396" s="235" t="s">
        <v>225</v>
      </c>
      <c r="G396" s="233"/>
      <c r="H396" s="236">
        <v>2.7000000000000002</v>
      </c>
      <c r="I396" s="237"/>
      <c r="J396" s="233"/>
      <c r="K396" s="233"/>
      <c r="L396" s="238"/>
      <c r="M396" s="239"/>
      <c r="N396" s="240"/>
      <c r="O396" s="240"/>
      <c r="P396" s="240"/>
      <c r="Q396" s="240"/>
      <c r="R396" s="240"/>
      <c r="S396" s="240"/>
      <c r="T396" s="241"/>
      <c r="AT396" s="242" t="s">
        <v>147</v>
      </c>
      <c r="AU396" s="242" t="s">
        <v>85</v>
      </c>
      <c r="AV396" s="11" t="s">
        <v>85</v>
      </c>
      <c r="AW396" s="11" t="s">
        <v>39</v>
      </c>
      <c r="AX396" s="11" t="s">
        <v>75</v>
      </c>
      <c r="AY396" s="242" t="s">
        <v>133</v>
      </c>
    </row>
    <row r="397" s="11" customFormat="1">
      <c r="B397" s="232"/>
      <c r="C397" s="233"/>
      <c r="D397" s="228" t="s">
        <v>147</v>
      </c>
      <c r="E397" s="234" t="s">
        <v>21</v>
      </c>
      <c r="F397" s="235" t="s">
        <v>226</v>
      </c>
      <c r="G397" s="233"/>
      <c r="H397" s="236">
        <v>4.5149999999999997</v>
      </c>
      <c r="I397" s="237"/>
      <c r="J397" s="233"/>
      <c r="K397" s="233"/>
      <c r="L397" s="238"/>
      <c r="M397" s="239"/>
      <c r="N397" s="240"/>
      <c r="O397" s="240"/>
      <c r="P397" s="240"/>
      <c r="Q397" s="240"/>
      <c r="R397" s="240"/>
      <c r="S397" s="240"/>
      <c r="T397" s="241"/>
      <c r="AT397" s="242" t="s">
        <v>147</v>
      </c>
      <c r="AU397" s="242" t="s">
        <v>85</v>
      </c>
      <c r="AV397" s="11" t="s">
        <v>85</v>
      </c>
      <c r="AW397" s="11" t="s">
        <v>39</v>
      </c>
      <c r="AX397" s="11" t="s">
        <v>75</v>
      </c>
      <c r="AY397" s="242" t="s">
        <v>133</v>
      </c>
    </row>
    <row r="398" s="11" customFormat="1">
      <c r="B398" s="232"/>
      <c r="C398" s="233"/>
      <c r="D398" s="228" t="s">
        <v>147</v>
      </c>
      <c r="E398" s="234" t="s">
        <v>21</v>
      </c>
      <c r="F398" s="235" t="s">
        <v>226</v>
      </c>
      <c r="G398" s="233"/>
      <c r="H398" s="236">
        <v>4.5149999999999997</v>
      </c>
      <c r="I398" s="237"/>
      <c r="J398" s="233"/>
      <c r="K398" s="233"/>
      <c r="L398" s="238"/>
      <c r="M398" s="239"/>
      <c r="N398" s="240"/>
      <c r="O398" s="240"/>
      <c r="P398" s="240"/>
      <c r="Q398" s="240"/>
      <c r="R398" s="240"/>
      <c r="S398" s="240"/>
      <c r="T398" s="241"/>
      <c r="AT398" s="242" t="s">
        <v>147</v>
      </c>
      <c r="AU398" s="242" t="s">
        <v>85</v>
      </c>
      <c r="AV398" s="11" t="s">
        <v>85</v>
      </c>
      <c r="AW398" s="11" t="s">
        <v>39</v>
      </c>
      <c r="AX398" s="11" t="s">
        <v>75</v>
      </c>
      <c r="AY398" s="242" t="s">
        <v>133</v>
      </c>
    </row>
    <row r="399" s="11" customFormat="1">
      <c r="B399" s="232"/>
      <c r="C399" s="233"/>
      <c r="D399" s="228" t="s">
        <v>147</v>
      </c>
      <c r="E399" s="234" t="s">
        <v>21</v>
      </c>
      <c r="F399" s="235" t="s">
        <v>225</v>
      </c>
      <c r="G399" s="233"/>
      <c r="H399" s="236">
        <v>2.7000000000000002</v>
      </c>
      <c r="I399" s="237"/>
      <c r="J399" s="233"/>
      <c r="K399" s="233"/>
      <c r="L399" s="238"/>
      <c r="M399" s="239"/>
      <c r="N399" s="240"/>
      <c r="O399" s="240"/>
      <c r="P399" s="240"/>
      <c r="Q399" s="240"/>
      <c r="R399" s="240"/>
      <c r="S399" s="240"/>
      <c r="T399" s="241"/>
      <c r="AT399" s="242" t="s">
        <v>147</v>
      </c>
      <c r="AU399" s="242" t="s">
        <v>85</v>
      </c>
      <c r="AV399" s="11" t="s">
        <v>85</v>
      </c>
      <c r="AW399" s="11" t="s">
        <v>39</v>
      </c>
      <c r="AX399" s="11" t="s">
        <v>75</v>
      </c>
      <c r="AY399" s="242" t="s">
        <v>133</v>
      </c>
    </row>
    <row r="400" s="11" customFormat="1">
      <c r="B400" s="232"/>
      <c r="C400" s="233"/>
      <c r="D400" s="228" t="s">
        <v>147</v>
      </c>
      <c r="E400" s="234" t="s">
        <v>21</v>
      </c>
      <c r="F400" s="235" t="s">
        <v>225</v>
      </c>
      <c r="G400" s="233"/>
      <c r="H400" s="236">
        <v>2.7000000000000002</v>
      </c>
      <c r="I400" s="237"/>
      <c r="J400" s="233"/>
      <c r="K400" s="233"/>
      <c r="L400" s="238"/>
      <c r="M400" s="239"/>
      <c r="N400" s="240"/>
      <c r="O400" s="240"/>
      <c r="P400" s="240"/>
      <c r="Q400" s="240"/>
      <c r="R400" s="240"/>
      <c r="S400" s="240"/>
      <c r="T400" s="241"/>
      <c r="AT400" s="242" t="s">
        <v>147</v>
      </c>
      <c r="AU400" s="242" t="s">
        <v>85</v>
      </c>
      <c r="AV400" s="11" t="s">
        <v>85</v>
      </c>
      <c r="AW400" s="11" t="s">
        <v>39</v>
      </c>
      <c r="AX400" s="11" t="s">
        <v>75</v>
      </c>
      <c r="AY400" s="242" t="s">
        <v>133</v>
      </c>
    </row>
    <row r="401" s="12" customFormat="1">
      <c r="B401" s="243"/>
      <c r="C401" s="244"/>
      <c r="D401" s="228" t="s">
        <v>147</v>
      </c>
      <c r="E401" s="245" t="s">
        <v>21</v>
      </c>
      <c r="F401" s="246" t="s">
        <v>149</v>
      </c>
      <c r="G401" s="244"/>
      <c r="H401" s="247">
        <v>20.693999999999999</v>
      </c>
      <c r="I401" s="248"/>
      <c r="J401" s="244"/>
      <c r="K401" s="244"/>
      <c r="L401" s="249"/>
      <c r="M401" s="250"/>
      <c r="N401" s="251"/>
      <c r="O401" s="251"/>
      <c r="P401" s="251"/>
      <c r="Q401" s="251"/>
      <c r="R401" s="251"/>
      <c r="S401" s="251"/>
      <c r="T401" s="252"/>
      <c r="AT401" s="253" t="s">
        <v>147</v>
      </c>
      <c r="AU401" s="253" t="s">
        <v>85</v>
      </c>
      <c r="AV401" s="12" t="s">
        <v>141</v>
      </c>
      <c r="AW401" s="12" t="s">
        <v>39</v>
      </c>
      <c r="AX401" s="12" t="s">
        <v>83</v>
      </c>
      <c r="AY401" s="253" t="s">
        <v>133</v>
      </c>
    </row>
    <row r="402" s="10" customFormat="1" ht="29.88" customHeight="1">
      <c r="B402" s="200"/>
      <c r="C402" s="201"/>
      <c r="D402" s="202" t="s">
        <v>74</v>
      </c>
      <c r="E402" s="214" t="s">
        <v>446</v>
      </c>
      <c r="F402" s="214" t="s">
        <v>447</v>
      </c>
      <c r="G402" s="201"/>
      <c r="H402" s="201"/>
      <c r="I402" s="204"/>
      <c r="J402" s="215">
        <f>BK402</f>
        <v>0</v>
      </c>
      <c r="K402" s="201"/>
      <c r="L402" s="206"/>
      <c r="M402" s="207"/>
      <c r="N402" s="208"/>
      <c r="O402" s="208"/>
      <c r="P402" s="209">
        <f>SUM(P403:P501)</f>
        <v>0</v>
      </c>
      <c r="Q402" s="208"/>
      <c r="R402" s="209">
        <f>SUM(R403:R501)</f>
        <v>0</v>
      </c>
      <c r="S402" s="208"/>
      <c r="T402" s="210">
        <f>SUM(T403:T501)</f>
        <v>0</v>
      </c>
      <c r="AR402" s="211" t="s">
        <v>83</v>
      </c>
      <c r="AT402" s="212" t="s">
        <v>74</v>
      </c>
      <c r="AU402" s="212" t="s">
        <v>83</v>
      </c>
      <c r="AY402" s="211" t="s">
        <v>133</v>
      </c>
      <c r="BK402" s="213">
        <f>SUM(BK403:BK501)</f>
        <v>0</v>
      </c>
    </row>
    <row r="403" s="1" customFormat="1" ht="25.5" customHeight="1">
      <c r="B403" s="45"/>
      <c r="C403" s="216" t="s">
        <v>448</v>
      </c>
      <c r="D403" s="216" t="s">
        <v>136</v>
      </c>
      <c r="E403" s="217" t="s">
        <v>449</v>
      </c>
      <c r="F403" s="218" t="s">
        <v>450</v>
      </c>
      <c r="G403" s="219" t="s">
        <v>248</v>
      </c>
      <c r="H403" s="220">
        <v>103.774</v>
      </c>
      <c r="I403" s="221"/>
      <c r="J403" s="222">
        <f>ROUND(I403*H403,2)</f>
        <v>0</v>
      </c>
      <c r="K403" s="218" t="s">
        <v>140</v>
      </c>
      <c r="L403" s="71"/>
      <c r="M403" s="223" t="s">
        <v>21</v>
      </c>
      <c r="N403" s="224" t="s">
        <v>46</v>
      </c>
      <c r="O403" s="46"/>
      <c r="P403" s="225">
        <f>O403*H403</f>
        <v>0</v>
      </c>
      <c r="Q403" s="225">
        <v>0</v>
      </c>
      <c r="R403" s="225">
        <f>Q403*H403</f>
        <v>0</v>
      </c>
      <c r="S403" s="225">
        <v>0</v>
      </c>
      <c r="T403" s="226">
        <f>S403*H403</f>
        <v>0</v>
      </c>
      <c r="AR403" s="23" t="s">
        <v>141</v>
      </c>
      <c r="AT403" s="23" t="s">
        <v>136</v>
      </c>
      <c r="AU403" s="23" t="s">
        <v>85</v>
      </c>
      <c r="AY403" s="23" t="s">
        <v>133</v>
      </c>
      <c r="BE403" s="227">
        <f>IF(N403="základní",J403,0)</f>
        <v>0</v>
      </c>
      <c r="BF403" s="227">
        <f>IF(N403="snížená",J403,0)</f>
        <v>0</v>
      </c>
      <c r="BG403" s="227">
        <f>IF(N403="zákl. přenesená",J403,0)</f>
        <v>0</v>
      </c>
      <c r="BH403" s="227">
        <f>IF(N403="sníž. přenesená",J403,0)</f>
        <v>0</v>
      </c>
      <c r="BI403" s="227">
        <f>IF(N403="nulová",J403,0)</f>
        <v>0</v>
      </c>
      <c r="BJ403" s="23" t="s">
        <v>83</v>
      </c>
      <c r="BK403" s="227">
        <f>ROUND(I403*H403,2)</f>
        <v>0</v>
      </c>
      <c r="BL403" s="23" t="s">
        <v>141</v>
      </c>
      <c r="BM403" s="23" t="s">
        <v>451</v>
      </c>
    </row>
    <row r="404" s="1" customFormat="1">
      <c r="B404" s="45"/>
      <c r="C404" s="73"/>
      <c r="D404" s="228" t="s">
        <v>143</v>
      </c>
      <c r="E404" s="73"/>
      <c r="F404" s="229" t="s">
        <v>452</v>
      </c>
      <c r="G404" s="73"/>
      <c r="H404" s="73"/>
      <c r="I404" s="186"/>
      <c r="J404" s="73"/>
      <c r="K404" s="73"/>
      <c r="L404" s="71"/>
      <c r="M404" s="230"/>
      <c r="N404" s="46"/>
      <c r="O404" s="46"/>
      <c r="P404" s="46"/>
      <c r="Q404" s="46"/>
      <c r="R404" s="46"/>
      <c r="S404" s="46"/>
      <c r="T404" s="94"/>
      <c r="AT404" s="23" t="s">
        <v>143</v>
      </c>
      <c r="AU404" s="23" t="s">
        <v>85</v>
      </c>
    </row>
    <row r="405" s="1" customFormat="1">
      <c r="B405" s="45"/>
      <c r="C405" s="73"/>
      <c r="D405" s="228" t="s">
        <v>145</v>
      </c>
      <c r="E405" s="73"/>
      <c r="F405" s="231" t="s">
        <v>214</v>
      </c>
      <c r="G405" s="73"/>
      <c r="H405" s="73"/>
      <c r="I405" s="186"/>
      <c r="J405" s="73"/>
      <c r="K405" s="73"/>
      <c r="L405" s="71"/>
      <c r="M405" s="230"/>
      <c r="N405" s="46"/>
      <c r="O405" s="46"/>
      <c r="P405" s="46"/>
      <c r="Q405" s="46"/>
      <c r="R405" s="46"/>
      <c r="S405" s="46"/>
      <c r="T405" s="94"/>
      <c r="AT405" s="23" t="s">
        <v>145</v>
      </c>
      <c r="AU405" s="23" t="s">
        <v>85</v>
      </c>
    </row>
    <row r="406" s="11" customFormat="1">
      <c r="B406" s="232"/>
      <c r="C406" s="233"/>
      <c r="D406" s="228" t="s">
        <v>147</v>
      </c>
      <c r="E406" s="234" t="s">
        <v>21</v>
      </c>
      <c r="F406" s="235" t="s">
        <v>453</v>
      </c>
      <c r="G406" s="233"/>
      <c r="H406" s="236">
        <v>103.774</v>
      </c>
      <c r="I406" s="237"/>
      <c r="J406" s="233"/>
      <c r="K406" s="233"/>
      <c r="L406" s="238"/>
      <c r="M406" s="239"/>
      <c r="N406" s="240"/>
      <c r="O406" s="240"/>
      <c r="P406" s="240"/>
      <c r="Q406" s="240"/>
      <c r="R406" s="240"/>
      <c r="S406" s="240"/>
      <c r="T406" s="241"/>
      <c r="AT406" s="242" t="s">
        <v>147</v>
      </c>
      <c r="AU406" s="242" t="s">
        <v>85</v>
      </c>
      <c r="AV406" s="11" t="s">
        <v>85</v>
      </c>
      <c r="AW406" s="11" t="s">
        <v>39</v>
      </c>
      <c r="AX406" s="11" t="s">
        <v>75</v>
      </c>
      <c r="AY406" s="242" t="s">
        <v>133</v>
      </c>
    </row>
    <row r="407" s="12" customFormat="1">
      <c r="B407" s="243"/>
      <c r="C407" s="244"/>
      <c r="D407" s="228" t="s">
        <v>147</v>
      </c>
      <c r="E407" s="245" t="s">
        <v>21</v>
      </c>
      <c r="F407" s="246" t="s">
        <v>149</v>
      </c>
      <c r="G407" s="244"/>
      <c r="H407" s="247">
        <v>103.774</v>
      </c>
      <c r="I407" s="248"/>
      <c r="J407" s="244"/>
      <c r="K407" s="244"/>
      <c r="L407" s="249"/>
      <c r="M407" s="250"/>
      <c r="N407" s="251"/>
      <c r="O407" s="251"/>
      <c r="P407" s="251"/>
      <c r="Q407" s="251"/>
      <c r="R407" s="251"/>
      <c r="S407" s="251"/>
      <c r="T407" s="252"/>
      <c r="AT407" s="253" t="s">
        <v>147</v>
      </c>
      <c r="AU407" s="253" t="s">
        <v>85</v>
      </c>
      <c r="AV407" s="12" t="s">
        <v>141</v>
      </c>
      <c r="AW407" s="12" t="s">
        <v>39</v>
      </c>
      <c r="AX407" s="12" t="s">
        <v>83</v>
      </c>
      <c r="AY407" s="253" t="s">
        <v>133</v>
      </c>
    </row>
    <row r="408" s="1" customFormat="1" ht="25.5" customHeight="1">
      <c r="B408" s="45"/>
      <c r="C408" s="216" t="s">
        <v>454</v>
      </c>
      <c r="D408" s="216" t="s">
        <v>136</v>
      </c>
      <c r="E408" s="217" t="s">
        <v>455</v>
      </c>
      <c r="F408" s="218" t="s">
        <v>456</v>
      </c>
      <c r="G408" s="219" t="s">
        <v>248</v>
      </c>
      <c r="H408" s="220">
        <v>35.700000000000003</v>
      </c>
      <c r="I408" s="221"/>
      <c r="J408" s="222">
        <f>ROUND(I408*H408,2)</f>
        <v>0</v>
      </c>
      <c r="K408" s="218" t="s">
        <v>140</v>
      </c>
      <c r="L408" s="71"/>
      <c r="M408" s="223" t="s">
        <v>21</v>
      </c>
      <c r="N408" s="224" t="s">
        <v>46</v>
      </c>
      <c r="O408" s="46"/>
      <c r="P408" s="225">
        <f>O408*H408</f>
        <v>0</v>
      </c>
      <c r="Q408" s="225">
        <v>0</v>
      </c>
      <c r="R408" s="225">
        <f>Q408*H408</f>
        <v>0</v>
      </c>
      <c r="S408" s="225">
        <v>0</v>
      </c>
      <c r="T408" s="226">
        <f>S408*H408</f>
        <v>0</v>
      </c>
      <c r="AR408" s="23" t="s">
        <v>141</v>
      </c>
      <c r="AT408" s="23" t="s">
        <v>136</v>
      </c>
      <c r="AU408" s="23" t="s">
        <v>85</v>
      </c>
      <c r="AY408" s="23" t="s">
        <v>133</v>
      </c>
      <c r="BE408" s="227">
        <f>IF(N408="základní",J408,0)</f>
        <v>0</v>
      </c>
      <c r="BF408" s="227">
        <f>IF(N408="snížená",J408,0)</f>
        <v>0</v>
      </c>
      <c r="BG408" s="227">
        <f>IF(N408="zákl. přenesená",J408,0)</f>
        <v>0</v>
      </c>
      <c r="BH408" s="227">
        <f>IF(N408="sníž. přenesená",J408,0)</f>
        <v>0</v>
      </c>
      <c r="BI408" s="227">
        <f>IF(N408="nulová",J408,0)</f>
        <v>0</v>
      </c>
      <c r="BJ408" s="23" t="s">
        <v>83</v>
      </c>
      <c r="BK408" s="227">
        <f>ROUND(I408*H408,2)</f>
        <v>0</v>
      </c>
      <c r="BL408" s="23" t="s">
        <v>141</v>
      </c>
      <c r="BM408" s="23" t="s">
        <v>457</v>
      </c>
    </row>
    <row r="409" s="1" customFormat="1">
      <c r="B409" s="45"/>
      <c r="C409" s="73"/>
      <c r="D409" s="228" t="s">
        <v>143</v>
      </c>
      <c r="E409" s="73"/>
      <c r="F409" s="229" t="s">
        <v>458</v>
      </c>
      <c r="G409" s="73"/>
      <c r="H409" s="73"/>
      <c r="I409" s="186"/>
      <c r="J409" s="73"/>
      <c r="K409" s="73"/>
      <c r="L409" s="71"/>
      <c r="M409" s="230"/>
      <c r="N409" s="46"/>
      <c r="O409" s="46"/>
      <c r="P409" s="46"/>
      <c r="Q409" s="46"/>
      <c r="R409" s="46"/>
      <c r="S409" s="46"/>
      <c r="T409" s="94"/>
      <c r="AT409" s="23" t="s">
        <v>143</v>
      </c>
      <c r="AU409" s="23" t="s">
        <v>85</v>
      </c>
    </row>
    <row r="410" s="1" customFormat="1">
      <c r="B410" s="45"/>
      <c r="C410" s="73"/>
      <c r="D410" s="228" t="s">
        <v>145</v>
      </c>
      <c r="E410" s="73"/>
      <c r="F410" s="231" t="s">
        <v>205</v>
      </c>
      <c r="G410" s="73"/>
      <c r="H410" s="73"/>
      <c r="I410" s="186"/>
      <c r="J410" s="73"/>
      <c r="K410" s="73"/>
      <c r="L410" s="71"/>
      <c r="M410" s="230"/>
      <c r="N410" s="46"/>
      <c r="O410" s="46"/>
      <c r="P410" s="46"/>
      <c r="Q410" s="46"/>
      <c r="R410" s="46"/>
      <c r="S410" s="46"/>
      <c r="T410" s="94"/>
      <c r="AT410" s="23" t="s">
        <v>145</v>
      </c>
      <c r="AU410" s="23" t="s">
        <v>85</v>
      </c>
    </row>
    <row r="411" s="11" customFormat="1">
      <c r="B411" s="232"/>
      <c r="C411" s="233"/>
      <c r="D411" s="228" t="s">
        <v>147</v>
      </c>
      <c r="E411" s="234" t="s">
        <v>21</v>
      </c>
      <c r="F411" s="235" t="s">
        <v>459</v>
      </c>
      <c r="G411" s="233"/>
      <c r="H411" s="236">
        <v>35.700000000000003</v>
      </c>
      <c r="I411" s="237"/>
      <c r="J411" s="233"/>
      <c r="K411" s="233"/>
      <c r="L411" s="238"/>
      <c r="M411" s="239"/>
      <c r="N411" s="240"/>
      <c r="O411" s="240"/>
      <c r="P411" s="240"/>
      <c r="Q411" s="240"/>
      <c r="R411" s="240"/>
      <c r="S411" s="240"/>
      <c r="T411" s="241"/>
      <c r="AT411" s="242" t="s">
        <v>147</v>
      </c>
      <c r="AU411" s="242" t="s">
        <v>85</v>
      </c>
      <c r="AV411" s="11" t="s">
        <v>85</v>
      </c>
      <c r="AW411" s="11" t="s">
        <v>39</v>
      </c>
      <c r="AX411" s="11" t="s">
        <v>75</v>
      </c>
      <c r="AY411" s="242" t="s">
        <v>133</v>
      </c>
    </row>
    <row r="412" s="12" customFormat="1">
      <c r="B412" s="243"/>
      <c r="C412" s="244"/>
      <c r="D412" s="228" t="s">
        <v>147</v>
      </c>
      <c r="E412" s="245" t="s">
        <v>21</v>
      </c>
      <c r="F412" s="246" t="s">
        <v>149</v>
      </c>
      <c r="G412" s="244"/>
      <c r="H412" s="247">
        <v>35.700000000000003</v>
      </c>
      <c r="I412" s="248"/>
      <c r="J412" s="244"/>
      <c r="K412" s="244"/>
      <c r="L412" s="249"/>
      <c r="M412" s="250"/>
      <c r="N412" s="251"/>
      <c r="O412" s="251"/>
      <c r="P412" s="251"/>
      <c r="Q412" s="251"/>
      <c r="R412" s="251"/>
      <c r="S412" s="251"/>
      <c r="T412" s="252"/>
      <c r="AT412" s="253" t="s">
        <v>147</v>
      </c>
      <c r="AU412" s="253" t="s">
        <v>85</v>
      </c>
      <c r="AV412" s="12" t="s">
        <v>141</v>
      </c>
      <c r="AW412" s="12" t="s">
        <v>39</v>
      </c>
      <c r="AX412" s="12" t="s">
        <v>83</v>
      </c>
      <c r="AY412" s="253" t="s">
        <v>133</v>
      </c>
    </row>
    <row r="413" s="1" customFormat="1" ht="25.5" customHeight="1">
      <c r="B413" s="45"/>
      <c r="C413" s="216" t="s">
        <v>460</v>
      </c>
      <c r="D413" s="216" t="s">
        <v>136</v>
      </c>
      <c r="E413" s="217" t="s">
        <v>455</v>
      </c>
      <c r="F413" s="218" t="s">
        <v>456</v>
      </c>
      <c r="G413" s="219" t="s">
        <v>248</v>
      </c>
      <c r="H413" s="220">
        <v>50.299999999999997</v>
      </c>
      <c r="I413" s="221"/>
      <c r="J413" s="222">
        <f>ROUND(I413*H413,2)</f>
        <v>0</v>
      </c>
      <c r="K413" s="218" t="s">
        <v>140</v>
      </c>
      <c r="L413" s="71"/>
      <c r="M413" s="223" t="s">
        <v>21</v>
      </c>
      <c r="N413" s="224" t="s">
        <v>46</v>
      </c>
      <c r="O413" s="46"/>
      <c r="P413" s="225">
        <f>O413*H413</f>
        <v>0</v>
      </c>
      <c r="Q413" s="225">
        <v>0</v>
      </c>
      <c r="R413" s="225">
        <f>Q413*H413</f>
        <v>0</v>
      </c>
      <c r="S413" s="225">
        <v>0</v>
      </c>
      <c r="T413" s="226">
        <f>S413*H413</f>
        <v>0</v>
      </c>
      <c r="AR413" s="23" t="s">
        <v>141</v>
      </c>
      <c r="AT413" s="23" t="s">
        <v>136</v>
      </c>
      <c r="AU413" s="23" t="s">
        <v>85</v>
      </c>
      <c r="AY413" s="23" t="s">
        <v>133</v>
      </c>
      <c r="BE413" s="227">
        <f>IF(N413="základní",J413,0)</f>
        <v>0</v>
      </c>
      <c r="BF413" s="227">
        <f>IF(N413="snížená",J413,0)</f>
        <v>0</v>
      </c>
      <c r="BG413" s="227">
        <f>IF(N413="zákl. přenesená",J413,0)</f>
        <v>0</v>
      </c>
      <c r="BH413" s="227">
        <f>IF(N413="sníž. přenesená",J413,0)</f>
        <v>0</v>
      </c>
      <c r="BI413" s="227">
        <f>IF(N413="nulová",J413,0)</f>
        <v>0</v>
      </c>
      <c r="BJ413" s="23" t="s">
        <v>83</v>
      </c>
      <c r="BK413" s="227">
        <f>ROUND(I413*H413,2)</f>
        <v>0</v>
      </c>
      <c r="BL413" s="23" t="s">
        <v>141</v>
      </c>
      <c r="BM413" s="23" t="s">
        <v>461</v>
      </c>
    </row>
    <row r="414" s="1" customFormat="1">
      <c r="B414" s="45"/>
      <c r="C414" s="73"/>
      <c r="D414" s="228" t="s">
        <v>143</v>
      </c>
      <c r="E414" s="73"/>
      <c r="F414" s="229" t="s">
        <v>458</v>
      </c>
      <c r="G414" s="73"/>
      <c r="H414" s="73"/>
      <c r="I414" s="186"/>
      <c r="J414" s="73"/>
      <c r="K414" s="73"/>
      <c r="L414" s="71"/>
      <c r="M414" s="230"/>
      <c r="N414" s="46"/>
      <c r="O414" s="46"/>
      <c r="P414" s="46"/>
      <c r="Q414" s="46"/>
      <c r="R414" s="46"/>
      <c r="S414" s="46"/>
      <c r="T414" s="94"/>
      <c r="AT414" s="23" t="s">
        <v>143</v>
      </c>
      <c r="AU414" s="23" t="s">
        <v>85</v>
      </c>
    </row>
    <row r="415" s="1" customFormat="1">
      <c r="B415" s="45"/>
      <c r="C415" s="73"/>
      <c r="D415" s="228" t="s">
        <v>145</v>
      </c>
      <c r="E415" s="73"/>
      <c r="F415" s="231" t="s">
        <v>214</v>
      </c>
      <c r="G415" s="73"/>
      <c r="H415" s="73"/>
      <c r="I415" s="186"/>
      <c r="J415" s="73"/>
      <c r="K415" s="73"/>
      <c r="L415" s="71"/>
      <c r="M415" s="230"/>
      <c r="N415" s="46"/>
      <c r="O415" s="46"/>
      <c r="P415" s="46"/>
      <c r="Q415" s="46"/>
      <c r="R415" s="46"/>
      <c r="S415" s="46"/>
      <c r="T415" s="94"/>
      <c r="AT415" s="23" t="s">
        <v>145</v>
      </c>
      <c r="AU415" s="23" t="s">
        <v>85</v>
      </c>
    </row>
    <row r="416" s="11" customFormat="1">
      <c r="B416" s="232"/>
      <c r="C416" s="233"/>
      <c r="D416" s="228" t="s">
        <v>147</v>
      </c>
      <c r="E416" s="234" t="s">
        <v>21</v>
      </c>
      <c r="F416" s="235" t="s">
        <v>462</v>
      </c>
      <c r="G416" s="233"/>
      <c r="H416" s="236">
        <v>50.299999999999997</v>
      </c>
      <c r="I416" s="237"/>
      <c r="J416" s="233"/>
      <c r="K416" s="233"/>
      <c r="L416" s="238"/>
      <c r="M416" s="239"/>
      <c r="N416" s="240"/>
      <c r="O416" s="240"/>
      <c r="P416" s="240"/>
      <c r="Q416" s="240"/>
      <c r="R416" s="240"/>
      <c r="S416" s="240"/>
      <c r="T416" s="241"/>
      <c r="AT416" s="242" t="s">
        <v>147</v>
      </c>
      <c r="AU416" s="242" t="s">
        <v>85</v>
      </c>
      <c r="AV416" s="11" t="s">
        <v>85</v>
      </c>
      <c r="AW416" s="11" t="s">
        <v>39</v>
      </c>
      <c r="AX416" s="11" t="s">
        <v>75</v>
      </c>
      <c r="AY416" s="242" t="s">
        <v>133</v>
      </c>
    </row>
    <row r="417" s="12" customFormat="1">
      <c r="B417" s="243"/>
      <c r="C417" s="244"/>
      <c r="D417" s="228" t="s">
        <v>147</v>
      </c>
      <c r="E417" s="245" t="s">
        <v>21</v>
      </c>
      <c r="F417" s="246" t="s">
        <v>149</v>
      </c>
      <c r="G417" s="244"/>
      <c r="H417" s="247">
        <v>50.299999999999997</v>
      </c>
      <c r="I417" s="248"/>
      <c r="J417" s="244"/>
      <c r="K417" s="244"/>
      <c r="L417" s="249"/>
      <c r="M417" s="250"/>
      <c r="N417" s="251"/>
      <c r="O417" s="251"/>
      <c r="P417" s="251"/>
      <c r="Q417" s="251"/>
      <c r="R417" s="251"/>
      <c r="S417" s="251"/>
      <c r="T417" s="252"/>
      <c r="AT417" s="253" t="s">
        <v>147</v>
      </c>
      <c r="AU417" s="253" t="s">
        <v>85</v>
      </c>
      <c r="AV417" s="12" t="s">
        <v>141</v>
      </c>
      <c r="AW417" s="12" t="s">
        <v>39</v>
      </c>
      <c r="AX417" s="12" t="s">
        <v>83</v>
      </c>
      <c r="AY417" s="253" t="s">
        <v>133</v>
      </c>
    </row>
    <row r="418" s="1" customFormat="1" ht="25.5" customHeight="1">
      <c r="B418" s="45"/>
      <c r="C418" s="216" t="s">
        <v>463</v>
      </c>
      <c r="D418" s="216" t="s">
        <v>136</v>
      </c>
      <c r="E418" s="217" t="s">
        <v>464</v>
      </c>
      <c r="F418" s="218" t="s">
        <v>465</v>
      </c>
      <c r="G418" s="219" t="s">
        <v>248</v>
      </c>
      <c r="H418" s="220">
        <v>1.76</v>
      </c>
      <c r="I418" s="221"/>
      <c r="J418" s="222">
        <f>ROUND(I418*H418,2)</f>
        <v>0</v>
      </c>
      <c r="K418" s="218" t="s">
        <v>140</v>
      </c>
      <c r="L418" s="71"/>
      <c r="M418" s="223" t="s">
        <v>21</v>
      </c>
      <c r="N418" s="224" t="s">
        <v>46</v>
      </c>
      <c r="O418" s="46"/>
      <c r="P418" s="225">
        <f>O418*H418</f>
        <v>0</v>
      </c>
      <c r="Q418" s="225">
        <v>0</v>
      </c>
      <c r="R418" s="225">
        <f>Q418*H418</f>
        <v>0</v>
      </c>
      <c r="S418" s="225">
        <v>0</v>
      </c>
      <c r="T418" s="226">
        <f>S418*H418</f>
        <v>0</v>
      </c>
      <c r="AR418" s="23" t="s">
        <v>141</v>
      </c>
      <c r="AT418" s="23" t="s">
        <v>136</v>
      </c>
      <c r="AU418" s="23" t="s">
        <v>85</v>
      </c>
      <c r="AY418" s="23" t="s">
        <v>133</v>
      </c>
      <c r="BE418" s="227">
        <f>IF(N418="základní",J418,0)</f>
        <v>0</v>
      </c>
      <c r="BF418" s="227">
        <f>IF(N418="snížená",J418,0)</f>
        <v>0</v>
      </c>
      <c r="BG418" s="227">
        <f>IF(N418="zákl. přenesená",J418,0)</f>
        <v>0</v>
      </c>
      <c r="BH418" s="227">
        <f>IF(N418="sníž. přenesená",J418,0)</f>
        <v>0</v>
      </c>
      <c r="BI418" s="227">
        <f>IF(N418="nulová",J418,0)</f>
        <v>0</v>
      </c>
      <c r="BJ418" s="23" t="s">
        <v>83</v>
      </c>
      <c r="BK418" s="227">
        <f>ROUND(I418*H418,2)</f>
        <v>0</v>
      </c>
      <c r="BL418" s="23" t="s">
        <v>141</v>
      </c>
      <c r="BM418" s="23" t="s">
        <v>466</v>
      </c>
    </row>
    <row r="419" s="1" customFormat="1">
      <c r="B419" s="45"/>
      <c r="C419" s="73"/>
      <c r="D419" s="228" t="s">
        <v>143</v>
      </c>
      <c r="E419" s="73"/>
      <c r="F419" s="229" t="s">
        <v>467</v>
      </c>
      <c r="G419" s="73"/>
      <c r="H419" s="73"/>
      <c r="I419" s="186"/>
      <c r="J419" s="73"/>
      <c r="K419" s="73"/>
      <c r="L419" s="71"/>
      <c r="M419" s="230"/>
      <c r="N419" s="46"/>
      <c r="O419" s="46"/>
      <c r="P419" s="46"/>
      <c r="Q419" s="46"/>
      <c r="R419" s="46"/>
      <c r="S419" s="46"/>
      <c r="T419" s="94"/>
      <c r="AT419" s="23" t="s">
        <v>143</v>
      </c>
      <c r="AU419" s="23" t="s">
        <v>85</v>
      </c>
    </row>
    <row r="420" s="1" customFormat="1">
      <c r="B420" s="45"/>
      <c r="C420" s="73"/>
      <c r="D420" s="228" t="s">
        <v>145</v>
      </c>
      <c r="E420" s="73"/>
      <c r="F420" s="231" t="s">
        <v>214</v>
      </c>
      <c r="G420" s="73"/>
      <c r="H420" s="73"/>
      <c r="I420" s="186"/>
      <c r="J420" s="73"/>
      <c r="K420" s="73"/>
      <c r="L420" s="71"/>
      <c r="M420" s="230"/>
      <c r="N420" s="46"/>
      <c r="O420" s="46"/>
      <c r="P420" s="46"/>
      <c r="Q420" s="46"/>
      <c r="R420" s="46"/>
      <c r="S420" s="46"/>
      <c r="T420" s="94"/>
      <c r="AT420" s="23" t="s">
        <v>145</v>
      </c>
      <c r="AU420" s="23" t="s">
        <v>85</v>
      </c>
    </row>
    <row r="421" s="11" customFormat="1">
      <c r="B421" s="232"/>
      <c r="C421" s="233"/>
      <c r="D421" s="228" t="s">
        <v>147</v>
      </c>
      <c r="E421" s="234" t="s">
        <v>21</v>
      </c>
      <c r="F421" s="235" t="s">
        <v>468</v>
      </c>
      <c r="G421" s="233"/>
      <c r="H421" s="236">
        <v>1.76</v>
      </c>
      <c r="I421" s="237"/>
      <c r="J421" s="233"/>
      <c r="K421" s="233"/>
      <c r="L421" s="238"/>
      <c r="M421" s="239"/>
      <c r="N421" s="240"/>
      <c r="O421" s="240"/>
      <c r="P421" s="240"/>
      <c r="Q421" s="240"/>
      <c r="R421" s="240"/>
      <c r="S421" s="240"/>
      <c r="T421" s="241"/>
      <c r="AT421" s="242" t="s">
        <v>147</v>
      </c>
      <c r="AU421" s="242" t="s">
        <v>85</v>
      </c>
      <c r="AV421" s="11" t="s">
        <v>85</v>
      </c>
      <c r="AW421" s="11" t="s">
        <v>39</v>
      </c>
      <c r="AX421" s="11" t="s">
        <v>75</v>
      </c>
      <c r="AY421" s="242" t="s">
        <v>133</v>
      </c>
    </row>
    <row r="422" s="12" customFormat="1">
      <c r="B422" s="243"/>
      <c r="C422" s="244"/>
      <c r="D422" s="228" t="s">
        <v>147</v>
      </c>
      <c r="E422" s="245" t="s">
        <v>21</v>
      </c>
      <c r="F422" s="246" t="s">
        <v>149</v>
      </c>
      <c r="G422" s="244"/>
      <c r="H422" s="247">
        <v>1.76</v>
      </c>
      <c r="I422" s="248"/>
      <c r="J422" s="244"/>
      <c r="K422" s="244"/>
      <c r="L422" s="249"/>
      <c r="M422" s="250"/>
      <c r="N422" s="251"/>
      <c r="O422" s="251"/>
      <c r="P422" s="251"/>
      <c r="Q422" s="251"/>
      <c r="R422" s="251"/>
      <c r="S422" s="251"/>
      <c r="T422" s="252"/>
      <c r="AT422" s="253" t="s">
        <v>147</v>
      </c>
      <c r="AU422" s="253" t="s">
        <v>85</v>
      </c>
      <c r="AV422" s="12" t="s">
        <v>141</v>
      </c>
      <c r="AW422" s="12" t="s">
        <v>39</v>
      </c>
      <c r="AX422" s="12" t="s">
        <v>83</v>
      </c>
      <c r="AY422" s="253" t="s">
        <v>133</v>
      </c>
    </row>
    <row r="423" s="1" customFormat="1" ht="25.5" customHeight="1">
      <c r="B423" s="45"/>
      <c r="C423" s="216" t="s">
        <v>469</v>
      </c>
      <c r="D423" s="216" t="s">
        <v>136</v>
      </c>
      <c r="E423" s="217" t="s">
        <v>470</v>
      </c>
      <c r="F423" s="218" t="s">
        <v>471</v>
      </c>
      <c r="G423" s="219" t="s">
        <v>248</v>
      </c>
      <c r="H423" s="220">
        <v>0.13300000000000001</v>
      </c>
      <c r="I423" s="221"/>
      <c r="J423" s="222">
        <f>ROUND(I423*H423,2)</f>
        <v>0</v>
      </c>
      <c r="K423" s="218" t="s">
        <v>140</v>
      </c>
      <c r="L423" s="71"/>
      <c r="M423" s="223" t="s">
        <v>21</v>
      </c>
      <c r="N423" s="224" t="s">
        <v>46</v>
      </c>
      <c r="O423" s="46"/>
      <c r="P423" s="225">
        <f>O423*H423</f>
        <v>0</v>
      </c>
      <c r="Q423" s="225">
        <v>0</v>
      </c>
      <c r="R423" s="225">
        <f>Q423*H423</f>
        <v>0</v>
      </c>
      <c r="S423" s="225">
        <v>0</v>
      </c>
      <c r="T423" s="226">
        <f>S423*H423</f>
        <v>0</v>
      </c>
      <c r="AR423" s="23" t="s">
        <v>141</v>
      </c>
      <c r="AT423" s="23" t="s">
        <v>136</v>
      </c>
      <c r="AU423" s="23" t="s">
        <v>85</v>
      </c>
      <c r="AY423" s="23" t="s">
        <v>133</v>
      </c>
      <c r="BE423" s="227">
        <f>IF(N423="základní",J423,0)</f>
        <v>0</v>
      </c>
      <c r="BF423" s="227">
        <f>IF(N423="snížená",J423,0)</f>
        <v>0</v>
      </c>
      <c r="BG423" s="227">
        <f>IF(N423="zákl. přenesená",J423,0)</f>
        <v>0</v>
      </c>
      <c r="BH423" s="227">
        <f>IF(N423="sníž. přenesená",J423,0)</f>
        <v>0</v>
      </c>
      <c r="BI423" s="227">
        <f>IF(N423="nulová",J423,0)</f>
        <v>0</v>
      </c>
      <c r="BJ423" s="23" t="s">
        <v>83</v>
      </c>
      <c r="BK423" s="227">
        <f>ROUND(I423*H423,2)</f>
        <v>0</v>
      </c>
      <c r="BL423" s="23" t="s">
        <v>141</v>
      </c>
      <c r="BM423" s="23" t="s">
        <v>472</v>
      </c>
    </row>
    <row r="424" s="1" customFormat="1">
      <c r="B424" s="45"/>
      <c r="C424" s="73"/>
      <c r="D424" s="228" t="s">
        <v>143</v>
      </c>
      <c r="E424" s="73"/>
      <c r="F424" s="229" t="s">
        <v>473</v>
      </c>
      <c r="G424" s="73"/>
      <c r="H424" s="73"/>
      <c r="I424" s="186"/>
      <c r="J424" s="73"/>
      <c r="K424" s="73"/>
      <c r="L424" s="71"/>
      <c r="M424" s="230"/>
      <c r="N424" s="46"/>
      <c r="O424" s="46"/>
      <c r="P424" s="46"/>
      <c r="Q424" s="46"/>
      <c r="R424" s="46"/>
      <c r="S424" s="46"/>
      <c r="T424" s="94"/>
      <c r="AT424" s="23" t="s">
        <v>143</v>
      </c>
      <c r="AU424" s="23" t="s">
        <v>85</v>
      </c>
    </row>
    <row r="425" s="1" customFormat="1">
      <c r="B425" s="45"/>
      <c r="C425" s="73"/>
      <c r="D425" s="228" t="s">
        <v>145</v>
      </c>
      <c r="E425" s="73"/>
      <c r="F425" s="231" t="s">
        <v>205</v>
      </c>
      <c r="G425" s="73"/>
      <c r="H425" s="73"/>
      <c r="I425" s="186"/>
      <c r="J425" s="73"/>
      <c r="K425" s="73"/>
      <c r="L425" s="71"/>
      <c r="M425" s="230"/>
      <c r="N425" s="46"/>
      <c r="O425" s="46"/>
      <c r="P425" s="46"/>
      <c r="Q425" s="46"/>
      <c r="R425" s="46"/>
      <c r="S425" s="46"/>
      <c r="T425" s="94"/>
      <c r="AT425" s="23" t="s">
        <v>145</v>
      </c>
      <c r="AU425" s="23" t="s">
        <v>85</v>
      </c>
    </row>
    <row r="426" s="11" customFormat="1">
      <c r="B426" s="232"/>
      <c r="C426" s="233"/>
      <c r="D426" s="228" t="s">
        <v>147</v>
      </c>
      <c r="E426" s="234" t="s">
        <v>21</v>
      </c>
      <c r="F426" s="235" t="s">
        <v>474</v>
      </c>
      <c r="G426" s="233"/>
      <c r="H426" s="236">
        <v>0.13300000000000001</v>
      </c>
      <c r="I426" s="237"/>
      <c r="J426" s="233"/>
      <c r="K426" s="233"/>
      <c r="L426" s="238"/>
      <c r="M426" s="239"/>
      <c r="N426" s="240"/>
      <c r="O426" s="240"/>
      <c r="P426" s="240"/>
      <c r="Q426" s="240"/>
      <c r="R426" s="240"/>
      <c r="S426" s="240"/>
      <c r="T426" s="241"/>
      <c r="AT426" s="242" t="s">
        <v>147</v>
      </c>
      <c r="AU426" s="242" t="s">
        <v>85</v>
      </c>
      <c r="AV426" s="11" t="s">
        <v>85</v>
      </c>
      <c r="AW426" s="11" t="s">
        <v>39</v>
      </c>
      <c r="AX426" s="11" t="s">
        <v>75</v>
      </c>
      <c r="AY426" s="242" t="s">
        <v>133</v>
      </c>
    </row>
    <row r="427" s="12" customFormat="1">
      <c r="B427" s="243"/>
      <c r="C427" s="244"/>
      <c r="D427" s="228" t="s">
        <v>147</v>
      </c>
      <c r="E427" s="245" t="s">
        <v>21</v>
      </c>
      <c r="F427" s="246" t="s">
        <v>149</v>
      </c>
      <c r="G427" s="244"/>
      <c r="H427" s="247">
        <v>0.13300000000000001</v>
      </c>
      <c r="I427" s="248"/>
      <c r="J427" s="244"/>
      <c r="K427" s="244"/>
      <c r="L427" s="249"/>
      <c r="M427" s="250"/>
      <c r="N427" s="251"/>
      <c r="O427" s="251"/>
      <c r="P427" s="251"/>
      <c r="Q427" s="251"/>
      <c r="R427" s="251"/>
      <c r="S427" s="251"/>
      <c r="T427" s="252"/>
      <c r="AT427" s="253" t="s">
        <v>147</v>
      </c>
      <c r="AU427" s="253" t="s">
        <v>85</v>
      </c>
      <c r="AV427" s="12" t="s">
        <v>141</v>
      </c>
      <c r="AW427" s="12" t="s">
        <v>39</v>
      </c>
      <c r="AX427" s="12" t="s">
        <v>83</v>
      </c>
      <c r="AY427" s="253" t="s">
        <v>133</v>
      </c>
    </row>
    <row r="428" s="1" customFormat="1" ht="16.5" customHeight="1">
      <c r="B428" s="45"/>
      <c r="C428" s="216" t="s">
        <v>475</v>
      </c>
      <c r="D428" s="216" t="s">
        <v>136</v>
      </c>
      <c r="E428" s="217" t="s">
        <v>476</v>
      </c>
      <c r="F428" s="218" t="s">
        <v>477</v>
      </c>
      <c r="G428" s="219" t="s">
        <v>248</v>
      </c>
      <c r="H428" s="220">
        <v>59.154000000000003</v>
      </c>
      <c r="I428" s="221"/>
      <c r="J428" s="222">
        <f>ROUND(I428*H428,2)</f>
        <v>0</v>
      </c>
      <c r="K428" s="218" t="s">
        <v>140</v>
      </c>
      <c r="L428" s="71"/>
      <c r="M428" s="223" t="s">
        <v>21</v>
      </c>
      <c r="N428" s="224" t="s">
        <v>46</v>
      </c>
      <c r="O428" s="46"/>
      <c r="P428" s="225">
        <f>O428*H428</f>
        <v>0</v>
      </c>
      <c r="Q428" s="225">
        <v>0</v>
      </c>
      <c r="R428" s="225">
        <f>Q428*H428</f>
        <v>0</v>
      </c>
      <c r="S428" s="225">
        <v>0</v>
      </c>
      <c r="T428" s="226">
        <f>S428*H428</f>
        <v>0</v>
      </c>
      <c r="AR428" s="23" t="s">
        <v>141</v>
      </c>
      <c r="AT428" s="23" t="s">
        <v>136</v>
      </c>
      <c r="AU428" s="23" t="s">
        <v>85</v>
      </c>
      <c r="AY428" s="23" t="s">
        <v>133</v>
      </c>
      <c r="BE428" s="227">
        <f>IF(N428="základní",J428,0)</f>
        <v>0</v>
      </c>
      <c r="BF428" s="227">
        <f>IF(N428="snížená",J428,0)</f>
        <v>0</v>
      </c>
      <c r="BG428" s="227">
        <f>IF(N428="zákl. přenesená",J428,0)</f>
        <v>0</v>
      </c>
      <c r="BH428" s="227">
        <f>IF(N428="sníž. přenesená",J428,0)</f>
        <v>0</v>
      </c>
      <c r="BI428" s="227">
        <f>IF(N428="nulová",J428,0)</f>
        <v>0</v>
      </c>
      <c r="BJ428" s="23" t="s">
        <v>83</v>
      </c>
      <c r="BK428" s="227">
        <f>ROUND(I428*H428,2)</f>
        <v>0</v>
      </c>
      <c r="BL428" s="23" t="s">
        <v>141</v>
      </c>
      <c r="BM428" s="23" t="s">
        <v>478</v>
      </c>
    </row>
    <row r="429" s="1" customFormat="1">
      <c r="B429" s="45"/>
      <c r="C429" s="73"/>
      <c r="D429" s="228" t="s">
        <v>143</v>
      </c>
      <c r="E429" s="73"/>
      <c r="F429" s="229" t="s">
        <v>479</v>
      </c>
      <c r="G429" s="73"/>
      <c r="H429" s="73"/>
      <c r="I429" s="186"/>
      <c r="J429" s="73"/>
      <c r="K429" s="73"/>
      <c r="L429" s="71"/>
      <c r="M429" s="230"/>
      <c r="N429" s="46"/>
      <c r="O429" s="46"/>
      <c r="P429" s="46"/>
      <c r="Q429" s="46"/>
      <c r="R429" s="46"/>
      <c r="S429" s="46"/>
      <c r="T429" s="94"/>
      <c r="AT429" s="23" t="s">
        <v>143</v>
      </c>
      <c r="AU429" s="23" t="s">
        <v>85</v>
      </c>
    </row>
    <row r="430" s="1" customFormat="1">
      <c r="B430" s="45"/>
      <c r="C430" s="73"/>
      <c r="D430" s="228" t="s">
        <v>145</v>
      </c>
      <c r="E430" s="73"/>
      <c r="F430" s="231" t="s">
        <v>480</v>
      </c>
      <c r="G430" s="73"/>
      <c r="H430" s="73"/>
      <c r="I430" s="186"/>
      <c r="J430" s="73"/>
      <c r="K430" s="73"/>
      <c r="L430" s="71"/>
      <c r="M430" s="230"/>
      <c r="N430" s="46"/>
      <c r="O430" s="46"/>
      <c r="P430" s="46"/>
      <c r="Q430" s="46"/>
      <c r="R430" s="46"/>
      <c r="S430" s="46"/>
      <c r="T430" s="94"/>
      <c r="AT430" s="23" t="s">
        <v>145</v>
      </c>
      <c r="AU430" s="23" t="s">
        <v>85</v>
      </c>
    </row>
    <row r="431" s="11" customFormat="1">
      <c r="B431" s="232"/>
      <c r="C431" s="233"/>
      <c r="D431" s="228" t="s">
        <v>147</v>
      </c>
      <c r="E431" s="234" t="s">
        <v>21</v>
      </c>
      <c r="F431" s="235" t="s">
        <v>481</v>
      </c>
      <c r="G431" s="233"/>
      <c r="H431" s="236">
        <v>59.154000000000003</v>
      </c>
      <c r="I431" s="237"/>
      <c r="J431" s="233"/>
      <c r="K431" s="233"/>
      <c r="L431" s="238"/>
      <c r="M431" s="239"/>
      <c r="N431" s="240"/>
      <c r="O431" s="240"/>
      <c r="P431" s="240"/>
      <c r="Q431" s="240"/>
      <c r="R431" s="240"/>
      <c r="S431" s="240"/>
      <c r="T431" s="241"/>
      <c r="AT431" s="242" t="s">
        <v>147</v>
      </c>
      <c r="AU431" s="242" t="s">
        <v>85</v>
      </c>
      <c r="AV431" s="11" t="s">
        <v>85</v>
      </c>
      <c r="AW431" s="11" t="s">
        <v>39</v>
      </c>
      <c r="AX431" s="11" t="s">
        <v>75</v>
      </c>
      <c r="AY431" s="242" t="s">
        <v>133</v>
      </c>
    </row>
    <row r="432" s="12" customFormat="1">
      <c r="B432" s="243"/>
      <c r="C432" s="244"/>
      <c r="D432" s="228" t="s">
        <v>147</v>
      </c>
      <c r="E432" s="245" t="s">
        <v>21</v>
      </c>
      <c r="F432" s="246" t="s">
        <v>149</v>
      </c>
      <c r="G432" s="244"/>
      <c r="H432" s="247">
        <v>59.154000000000003</v>
      </c>
      <c r="I432" s="248"/>
      <c r="J432" s="244"/>
      <c r="K432" s="244"/>
      <c r="L432" s="249"/>
      <c r="M432" s="250"/>
      <c r="N432" s="251"/>
      <c r="O432" s="251"/>
      <c r="P432" s="251"/>
      <c r="Q432" s="251"/>
      <c r="R432" s="251"/>
      <c r="S432" s="251"/>
      <c r="T432" s="252"/>
      <c r="AT432" s="253" t="s">
        <v>147</v>
      </c>
      <c r="AU432" s="253" t="s">
        <v>85</v>
      </c>
      <c r="AV432" s="12" t="s">
        <v>141</v>
      </c>
      <c r="AW432" s="12" t="s">
        <v>39</v>
      </c>
      <c r="AX432" s="12" t="s">
        <v>83</v>
      </c>
      <c r="AY432" s="253" t="s">
        <v>133</v>
      </c>
    </row>
    <row r="433" s="1" customFormat="1" ht="16.5" customHeight="1">
      <c r="B433" s="45"/>
      <c r="C433" s="216" t="s">
        <v>482</v>
      </c>
      <c r="D433" s="216" t="s">
        <v>136</v>
      </c>
      <c r="E433" s="217" t="s">
        <v>476</v>
      </c>
      <c r="F433" s="218" t="s">
        <v>477</v>
      </c>
      <c r="G433" s="219" t="s">
        <v>248</v>
      </c>
      <c r="H433" s="220">
        <v>155.04400000000001</v>
      </c>
      <c r="I433" s="221"/>
      <c r="J433" s="222">
        <f>ROUND(I433*H433,2)</f>
        <v>0</v>
      </c>
      <c r="K433" s="218" t="s">
        <v>140</v>
      </c>
      <c r="L433" s="71"/>
      <c r="M433" s="223" t="s">
        <v>21</v>
      </c>
      <c r="N433" s="224" t="s">
        <v>46</v>
      </c>
      <c r="O433" s="46"/>
      <c r="P433" s="225">
        <f>O433*H433</f>
        <v>0</v>
      </c>
      <c r="Q433" s="225">
        <v>0</v>
      </c>
      <c r="R433" s="225">
        <f>Q433*H433</f>
        <v>0</v>
      </c>
      <c r="S433" s="225">
        <v>0</v>
      </c>
      <c r="T433" s="226">
        <f>S433*H433</f>
        <v>0</v>
      </c>
      <c r="AR433" s="23" t="s">
        <v>141</v>
      </c>
      <c r="AT433" s="23" t="s">
        <v>136</v>
      </c>
      <c r="AU433" s="23" t="s">
        <v>85</v>
      </c>
      <c r="AY433" s="23" t="s">
        <v>133</v>
      </c>
      <c r="BE433" s="227">
        <f>IF(N433="základní",J433,0)</f>
        <v>0</v>
      </c>
      <c r="BF433" s="227">
        <f>IF(N433="snížená",J433,0)</f>
        <v>0</v>
      </c>
      <c r="BG433" s="227">
        <f>IF(N433="zákl. přenesená",J433,0)</f>
        <v>0</v>
      </c>
      <c r="BH433" s="227">
        <f>IF(N433="sníž. přenesená",J433,0)</f>
        <v>0</v>
      </c>
      <c r="BI433" s="227">
        <f>IF(N433="nulová",J433,0)</f>
        <v>0</v>
      </c>
      <c r="BJ433" s="23" t="s">
        <v>83</v>
      </c>
      <c r="BK433" s="227">
        <f>ROUND(I433*H433,2)</f>
        <v>0</v>
      </c>
      <c r="BL433" s="23" t="s">
        <v>141</v>
      </c>
      <c r="BM433" s="23" t="s">
        <v>483</v>
      </c>
    </row>
    <row r="434" s="1" customFormat="1">
      <c r="B434" s="45"/>
      <c r="C434" s="73"/>
      <c r="D434" s="228" t="s">
        <v>143</v>
      </c>
      <c r="E434" s="73"/>
      <c r="F434" s="229" t="s">
        <v>479</v>
      </c>
      <c r="G434" s="73"/>
      <c r="H434" s="73"/>
      <c r="I434" s="186"/>
      <c r="J434" s="73"/>
      <c r="K434" s="73"/>
      <c r="L434" s="71"/>
      <c r="M434" s="230"/>
      <c r="N434" s="46"/>
      <c r="O434" s="46"/>
      <c r="P434" s="46"/>
      <c r="Q434" s="46"/>
      <c r="R434" s="46"/>
      <c r="S434" s="46"/>
      <c r="T434" s="94"/>
      <c r="AT434" s="23" t="s">
        <v>143</v>
      </c>
      <c r="AU434" s="23" t="s">
        <v>85</v>
      </c>
    </row>
    <row r="435" s="1" customFormat="1">
      <c r="B435" s="45"/>
      <c r="C435" s="73"/>
      <c r="D435" s="228" t="s">
        <v>145</v>
      </c>
      <c r="E435" s="73"/>
      <c r="F435" s="231" t="s">
        <v>484</v>
      </c>
      <c r="G435" s="73"/>
      <c r="H435" s="73"/>
      <c r="I435" s="186"/>
      <c r="J435" s="73"/>
      <c r="K435" s="73"/>
      <c r="L435" s="71"/>
      <c r="M435" s="230"/>
      <c r="N435" s="46"/>
      <c r="O435" s="46"/>
      <c r="P435" s="46"/>
      <c r="Q435" s="46"/>
      <c r="R435" s="46"/>
      <c r="S435" s="46"/>
      <c r="T435" s="94"/>
      <c r="AT435" s="23" t="s">
        <v>145</v>
      </c>
      <c r="AU435" s="23" t="s">
        <v>85</v>
      </c>
    </row>
    <row r="436" s="11" customFormat="1">
      <c r="B436" s="232"/>
      <c r="C436" s="233"/>
      <c r="D436" s="228" t="s">
        <v>147</v>
      </c>
      <c r="E436" s="234" t="s">
        <v>21</v>
      </c>
      <c r="F436" s="235" t="s">
        <v>485</v>
      </c>
      <c r="G436" s="233"/>
      <c r="H436" s="236">
        <v>155.04400000000001</v>
      </c>
      <c r="I436" s="237"/>
      <c r="J436" s="233"/>
      <c r="K436" s="233"/>
      <c r="L436" s="238"/>
      <c r="M436" s="239"/>
      <c r="N436" s="240"/>
      <c r="O436" s="240"/>
      <c r="P436" s="240"/>
      <c r="Q436" s="240"/>
      <c r="R436" s="240"/>
      <c r="S436" s="240"/>
      <c r="T436" s="241"/>
      <c r="AT436" s="242" t="s">
        <v>147</v>
      </c>
      <c r="AU436" s="242" t="s">
        <v>85</v>
      </c>
      <c r="AV436" s="11" t="s">
        <v>85</v>
      </c>
      <c r="AW436" s="11" t="s">
        <v>39</v>
      </c>
      <c r="AX436" s="11" t="s">
        <v>75</v>
      </c>
      <c r="AY436" s="242" t="s">
        <v>133</v>
      </c>
    </row>
    <row r="437" s="12" customFormat="1">
      <c r="B437" s="243"/>
      <c r="C437" s="244"/>
      <c r="D437" s="228" t="s">
        <v>147</v>
      </c>
      <c r="E437" s="245" t="s">
        <v>21</v>
      </c>
      <c r="F437" s="246" t="s">
        <v>149</v>
      </c>
      <c r="G437" s="244"/>
      <c r="H437" s="247">
        <v>155.04400000000001</v>
      </c>
      <c r="I437" s="248"/>
      <c r="J437" s="244"/>
      <c r="K437" s="244"/>
      <c r="L437" s="249"/>
      <c r="M437" s="250"/>
      <c r="N437" s="251"/>
      <c r="O437" s="251"/>
      <c r="P437" s="251"/>
      <c r="Q437" s="251"/>
      <c r="R437" s="251"/>
      <c r="S437" s="251"/>
      <c r="T437" s="252"/>
      <c r="AT437" s="253" t="s">
        <v>147</v>
      </c>
      <c r="AU437" s="253" t="s">
        <v>85</v>
      </c>
      <c r="AV437" s="12" t="s">
        <v>141</v>
      </c>
      <c r="AW437" s="12" t="s">
        <v>39</v>
      </c>
      <c r="AX437" s="12" t="s">
        <v>83</v>
      </c>
      <c r="AY437" s="253" t="s">
        <v>133</v>
      </c>
    </row>
    <row r="438" s="1" customFormat="1" ht="16.5" customHeight="1">
      <c r="B438" s="45"/>
      <c r="C438" s="216" t="s">
        <v>486</v>
      </c>
      <c r="D438" s="216" t="s">
        <v>136</v>
      </c>
      <c r="E438" s="217" t="s">
        <v>487</v>
      </c>
      <c r="F438" s="218" t="s">
        <v>488</v>
      </c>
      <c r="G438" s="219" t="s">
        <v>248</v>
      </c>
      <c r="H438" s="220">
        <v>1123.9259999999999</v>
      </c>
      <c r="I438" s="221"/>
      <c r="J438" s="222">
        <f>ROUND(I438*H438,2)</f>
        <v>0</v>
      </c>
      <c r="K438" s="218" t="s">
        <v>140</v>
      </c>
      <c r="L438" s="71"/>
      <c r="M438" s="223" t="s">
        <v>21</v>
      </c>
      <c r="N438" s="224" t="s">
        <v>46</v>
      </c>
      <c r="O438" s="46"/>
      <c r="P438" s="225">
        <f>O438*H438</f>
        <v>0</v>
      </c>
      <c r="Q438" s="225">
        <v>0</v>
      </c>
      <c r="R438" s="225">
        <f>Q438*H438</f>
        <v>0</v>
      </c>
      <c r="S438" s="225">
        <v>0</v>
      </c>
      <c r="T438" s="226">
        <f>S438*H438</f>
        <v>0</v>
      </c>
      <c r="AR438" s="23" t="s">
        <v>141</v>
      </c>
      <c r="AT438" s="23" t="s">
        <v>136</v>
      </c>
      <c r="AU438" s="23" t="s">
        <v>85</v>
      </c>
      <c r="AY438" s="23" t="s">
        <v>133</v>
      </c>
      <c r="BE438" s="227">
        <f>IF(N438="základní",J438,0)</f>
        <v>0</v>
      </c>
      <c r="BF438" s="227">
        <f>IF(N438="snížená",J438,0)</f>
        <v>0</v>
      </c>
      <c r="BG438" s="227">
        <f>IF(N438="zákl. přenesená",J438,0)</f>
        <v>0</v>
      </c>
      <c r="BH438" s="227">
        <f>IF(N438="sníž. přenesená",J438,0)</f>
        <v>0</v>
      </c>
      <c r="BI438" s="227">
        <f>IF(N438="nulová",J438,0)</f>
        <v>0</v>
      </c>
      <c r="BJ438" s="23" t="s">
        <v>83</v>
      </c>
      <c r="BK438" s="227">
        <f>ROUND(I438*H438,2)</f>
        <v>0</v>
      </c>
      <c r="BL438" s="23" t="s">
        <v>141</v>
      </c>
      <c r="BM438" s="23" t="s">
        <v>489</v>
      </c>
    </row>
    <row r="439" s="1" customFormat="1">
      <c r="B439" s="45"/>
      <c r="C439" s="73"/>
      <c r="D439" s="228" t="s">
        <v>143</v>
      </c>
      <c r="E439" s="73"/>
      <c r="F439" s="229" t="s">
        <v>490</v>
      </c>
      <c r="G439" s="73"/>
      <c r="H439" s="73"/>
      <c r="I439" s="186"/>
      <c r="J439" s="73"/>
      <c r="K439" s="73"/>
      <c r="L439" s="71"/>
      <c r="M439" s="230"/>
      <c r="N439" s="46"/>
      <c r="O439" s="46"/>
      <c r="P439" s="46"/>
      <c r="Q439" s="46"/>
      <c r="R439" s="46"/>
      <c r="S439" s="46"/>
      <c r="T439" s="94"/>
      <c r="AT439" s="23" t="s">
        <v>143</v>
      </c>
      <c r="AU439" s="23" t="s">
        <v>85</v>
      </c>
    </row>
    <row r="440" s="1" customFormat="1">
      <c r="B440" s="45"/>
      <c r="C440" s="73"/>
      <c r="D440" s="228" t="s">
        <v>145</v>
      </c>
      <c r="E440" s="73"/>
      <c r="F440" s="231" t="s">
        <v>491</v>
      </c>
      <c r="G440" s="73"/>
      <c r="H440" s="73"/>
      <c r="I440" s="186"/>
      <c r="J440" s="73"/>
      <c r="K440" s="73"/>
      <c r="L440" s="71"/>
      <c r="M440" s="230"/>
      <c r="N440" s="46"/>
      <c r="O440" s="46"/>
      <c r="P440" s="46"/>
      <c r="Q440" s="46"/>
      <c r="R440" s="46"/>
      <c r="S440" s="46"/>
      <c r="T440" s="94"/>
      <c r="AT440" s="23" t="s">
        <v>145</v>
      </c>
      <c r="AU440" s="23" t="s">
        <v>85</v>
      </c>
    </row>
    <row r="441" s="11" customFormat="1">
      <c r="B441" s="232"/>
      <c r="C441" s="233"/>
      <c r="D441" s="228" t="s">
        <v>147</v>
      </c>
      <c r="E441" s="234" t="s">
        <v>21</v>
      </c>
      <c r="F441" s="235" t="s">
        <v>481</v>
      </c>
      <c r="G441" s="233"/>
      <c r="H441" s="236">
        <v>59.154000000000003</v>
      </c>
      <c r="I441" s="237"/>
      <c r="J441" s="233"/>
      <c r="K441" s="233"/>
      <c r="L441" s="238"/>
      <c r="M441" s="239"/>
      <c r="N441" s="240"/>
      <c r="O441" s="240"/>
      <c r="P441" s="240"/>
      <c r="Q441" s="240"/>
      <c r="R441" s="240"/>
      <c r="S441" s="240"/>
      <c r="T441" s="241"/>
      <c r="AT441" s="242" t="s">
        <v>147</v>
      </c>
      <c r="AU441" s="242" t="s">
        <v>85</v>
      </c>
      <c r="AV441" s="11" t="s">
        <v>85</v>
      </c>
      <c r="AW441" s="11" t="s">
        <v>39</v>
      </c>
      <c r="AX441" s="11" t="s">
        <v>75</v>
      </c>
      <c r="AY441" s="242" t="s">
        <v>133</v>
      </c>
    </row>
    <row r="442" s="12" customFormat="1">
      <c r="B442" s="243"/>
      <c r="C442" s="244"/>
      <c r="D442" s="228" t="s">
        <v>147</v>
      </c>
      <c r="E442" s="245" t="s">
        <v>21</v>
      </c>
      <c r="F442" s="246" t="s">
        <v>149</v>
      </c>
      <c r="G442" s="244"/>
      <c r="H442" s="247">
        <v>59.154000000000003</v>
      </c>
      <c r="I442" s="248"/>
      <c r="J442" s="244"/>
      <c r="K442" s="244"/>
      <c r="L442" s="249"/>
      <c r="M442" s="250"/>
      <c r="N442" s="251"/>
      <c r="O442" s="251"/>
      <c r="P442" s="251"/>
      <c r="Q442" s="251"/>
      <c r="R442" s="251"/>
      <c r="S442" s="251"/>
      <c r="T442" s="252"/>
      <c r="AT442" s="253" t="s">
        <v>147</v>
      </c>
      <c r="AU442" s="253" t="s">
        <v>85</v>
      </c>
      <c r="AV442" s="12" t="s">
        <v>141</v>
      </c>
      <c r="AW442" s="12" t="s">
        <v>39</v>
      </c>
      <c r="AX442" s="12" t="s">
        <v>83</v>
      </c>
      <c r="AY442" s="253" t="s">
        <v>133</v>
      </c>
    </row>
    <row r="443" s="11" customFormat="1">
      <c r="B443" s="232"/>
      <c r="C443" s="233"/>
      <c r="D443" s="228" t="s">
        <v>147</v>
      </c>
      <c r="E443" s="233"/>
      <c r="F443" s="235" t="s">
        <v>492</v>
      </c>
      <c r="G443" s="233"/>
      <c r="H443" s="236">
        <v>1123.9259999999999</v>
      </c>
      <c r="I443" s="237"/>
      <c r="J443" s="233"/>
      <c r="K443" s="233"/>
      <c r="L443" s="238"/>
      <c r="M443" s="239"/>
      <c r="N443" s="240"/>
      <c r="O443" s="240"/>
      <c r="P443" s="240"/>
      <c r="Q443" s="240"/>
      <c r="R443" s="240"/>
      <c r="S443" s="240"/>
      <c r="T443" s="241"/>
      <c r="AT443" s="242" t="s">
        <v>147</v>
      </c>
      <c r="AU443" s="242" t="s">
        <v>85</v>
      </c>
      <c r="AV443" s="11" t="s">
        <v>85</v>
      </c>
      <c r="AW443" s="11" t="s">
        <v>6</v>
      </c>
      <c r="AX443" s="11" t="s">
        <v>83</v>
      </c>
      <c r="AY443" s="242" t="s">
        <v>133</v>
      </c>
    </row>
    <row r="444" s="1" customFormat="1" ht="16.5" customHeight="1">
      <c r="B444" s="45"/>
      <c r="C444" s="216" t="s">
        <v>493</v>
      </c>
      <c r="D444" s="216" t="s">
        <v>136</v>
      </c>
      <c r="E444" s="217" t="s">
        <v>487</v>
      </c>
      <c r="F444" s="218" t="s">
        <v>488</v>
      </c>
      <c r="G444" s="219" t="s">
        <v>248</v>
      </c>
      <c r="H444" s="220">
        <v>2945.8359999999998</v>
      </c>
      <c r="I444" s="221"/>
      <c r="J444" s="222">
        <f>ROUND(I444*H444,2)</f>
        <v>0</v>
      </c>
      <c r="K444" s="218" t="s">
        <v>140</v>
      </c>
      <c r="L444" s="71"/>
      <c r="M444" s="223" t="s">
        <v>21</v>
      </c>
      <c r="N444" s="224" t="s">
        <v>46</v>
      </c>
      <c r="O444" s="46"/>
      <c r="P444" s="225">
        <f>O444*H444</f>
        <v>0</v>
      </c>
      <c r="Q444" s="225">
        <v>0</v>
      </c>
      <c r="R444" s="225">
        <f>Q444*H444</f>
        <v>0</v>
      </c>
      <c r="S444" s="225">
        <v>0</v>
      </c>
      <c r="T444" s="226">
        <f>S444*H444</f>
        <v>0</v>
      </c>
      <c r="AR444" s="23" t="s">
        <v>141</v>
      </c>
      <c r="AT444" s="23" t="s">
        <v>136</v>
      </c>
      <c r="AU444" s="23" t="s">
        <v>85</v>
      </c>
      <c r="AY444" s="23" t="s">
        <v>133</v>
      </c>
      <c r="BE444" s="227">
        <f>IF(N444="základní",J444,0)</f>
        <v>0</v>
      </c>
      <c r="BF444" s="227">
        <f>IF(N444="snížená",J444,0)</f>
        <v>0</v>
      </c>
      <c r="BG444" s="227">
        <f>IF(N444="zákl. přenesená",J444,0)</f>
        <v>0</v>
      </c>
      <c r="BH444" s="227">
        <f>IF(N444="sníž. přenesená",J444,0)</f>
        <v>0</v>
      </c>
      <c r="BI444" s="227">
        <f>IF(N444="nulová",J444,0)</f>
        <v>0</v>
      </c>
      <c r="BJ444" s="23" t="s">
        <v>83</v>
      </c>
      <c r="BK444" s="227">
        <f>ROUND(I444*H444,2)</f>
        <v>0</v>
      </c>
      <c r="BL444" s="23" t="s">
        <v>141</v>
      </c>
      <c r="BM444" s="23" t="s">
        <v>494</v>
      </c>
    </row>
    <row r="445" s="1" customFormat="1">
      <c r="B445" s="45"/>
      <c r="C445" s="73"/>
      <c r="D445" s="228" t="s">
        <v>143</v>
      </c>
      <c r="E445" s="73"/>
      <c r="F445" s="229" t="s">
        <v>490</v>
      </c>
      <c r="G445" s="73"/>
      <c r="H445" s="73"/>
      <c r="I445" s="186"/>
      <c r="J445" s="73"/>
      <c r="K445" s="73"/>
      <c r="L445" s="71"/>
      <c r="M445" s="230"/>
      <c r="N445" s="46"/>
      <c r="O445" s="46"/>
      <c r="P445" s="46"/>
      <c r="Q445" s="46"/>
      <c r="R445" s="46"/>
      <c r="S445" s="46"/>
      <c r="T445" s="94"/>
      <c r="AT445" s="23" t="s">
        <v>143</v>
      </c>
      <c r="AU445" s="23" t="s">
        <v>85</v>
      </c>
    </row>
    <row r="446" s="1" customFormat="1">
      <c r="B446" s="45"/>
      <c r="C446" s="73"/>
      <c r="D446" s="228" t="s">
        <v>145</v>
      </c>
      <c r="E446" s="73"/>
      <c r="F446" s="231" t="s">
        <v>495</v>
      </c>
      <c r="G446" s="73"/>
      <c r="H446" s="73"/>
      <c r="I446" s="186"/>
      <c r="J446" s="73"/>
      <c r="K446" s="73"/>
      <c r="L446" s="71"/>
      <c r="M446" s="230"/>
      <c r="N446" s="46"/>
      <c r="O446" s="46"/>
      <c r="P446" s="46"/>
      <c r="Q446" s="46"/>
      <c r="R446" s="46"/>
      <c r="S446" s="46"/>
      <c r="T446" s="94"/>
      <c r="AT446" s="23" t="s">
        <v>145</v>
      </c>
      <c r="AU446" s="23" t="s">
        <v>85</v>
      </c>
    </row>
    <row r="447" s="11" customFormat="1">
      <c r="B447" s="232"/>
      <c r="C447" s="233"/>
      <c r="D447" s="228" t="s">
        <v>147</v>
      </c>
      <c r="E447" s="234" t="s">
        <v>21</v>
      </c>
      <c r="F447" s="235" t="s">
        <v>485</v>
      </c>
      <c r="G447" s="233"/>
      <c r="H447" s="236">
        <v>155.04400000000001</v>
      </c>
      <c r="I447" s="237"/>
      <c r="J447" s="233"/>
      <c r="K447" s="233"/>
      <c r="L447" s="238"/>
      <c r="M447" s="239"/>
      <c r="N447" s="240"/>
      <c r="O447" s="240"/>
      <c r="P447" s="240"/>
      <c r="Q447" s="240"/>
      <c r="R447" s="240"/>
      <c r="S447" s="240"/>
      <c r="T447" s="241"/>
      <c r="AT447" s="242" t="s">
        <v>147</v>
      </c>
      <c r="AU447" s="242" t="s">
        <v>85</v>
      </c>
      <c r="AV447" s="11" t="s">
        <v>85</v>
      </c>
      <c r="AW447" s="11" t="s">
        <v>39</v>
      </c>
      <c r="AX447" s="11" t="s">
        <v>75</v>
      </c>
      <c r="AY447" s="242" t="s">
        <v>133</v>
      </c>
    </row>
    <row r="448" s="12" customFormat="1">
      <c r="B448" s="243"/>
      <c r="C448" s="244"/>
      <c r="D448" s="228" t="s">
        <v>147</v>
      </c>
      <c r="E448" s="245" t="s">
        <v>21</v>
      </c>
      <c r="F448" s="246" t="s">
        <v>149</v>
      </c>
      <c r="G448" s="244"/>
      <c r="H448" s="247">
        <v>155.04400000000001</v>
      </c>
      <c r="I448" s="248"/>
      <c r="J448" s="244"/>
      <c r="K448" s="244"/>
      <c r="L448" s="249"/>
      <c r="M448" s="250"/>
      <c r="N448" s="251"/>
      <c r="O448" s="251"/>
      <c r="P448" s="251"/>
      <c r="Q448" s="251"/>
      <c r="R448" s="251"/>
      <c r="S448" s="251"/>
      <c r="T448" s="252"/>
      <c r="AT448" s="253" t="s">
        <v>147</v>
      </c>
      <c r="AU448" s="253" t="s">
        <v>85</v>
      </c>
      <c r="AV448" s="12" t="s">
        <v>141</v>
      </c>
      <c r="AW448" s="12" t="s">
        <v>39</v>
      </c>
      <c r="AX448" s="12" t="s">
        <v>83</v>
      </c>
      <c r="AY448" s="253" t="s">
        <v>133</v>
      </c>
    </row>
    <row r="449" s="11" customFormat="1">
      <c r="B449" s="232"/>
      <c r="C449" s="233"/>
      <c r="D449" s="228" t="s">
        <v>147</v>
      </c>
      <c r="E449" s="233"/>
      <c r="F449" s="235" t="s">
        <v>496</v>
      </c>
      <c r="G449" s="233"/>
      <c r="H449" s="236">
        <v>2945.8359999999998</v>
      </c>
      <c r="I449" s="237"/>
      <c r="J449" s="233"/>
      <c r="K449" s="233"/>
      <c r="L449" s="238"/>
      <c r="M449" s="239"/>
      <c r="N449" s="240"/>
      <c r="O449" s="240"/>
      <c r="P449" s="240"/>
      <c r="Q449" s="240"/>
      <c r="R449" s="240"/>
      <c r="S449" s="240"/>
      <c r="T449" s="241"/>
      <c r="AT449" s="242" t="s">
        <v>147</v>
      </c>
      <c r="AU449" s="242" t="s">
        <v>85</v>
      </c>
      <c r="AV449" s="11" t="s">
        <v>85</v>
      </c>
      <c r="AW449" s="11" t="s">
        <v>6</v>
      </c>
      <c r="AX449" s="11" t="s">
        <v>83</v>
      </c>
      <c r="AY449" s="242" t="s">
        <v>133</v>
      </c>
    </row>
    <row r="450" s="1" customFormat="1" ht="16.5" customHeight="1">
      <c r="B450" s="45"/>
      <c r="C450" s="216" t="s">
        <v>497</v>
      </c>
      <c r="D450" s="216" t="s">
        <v>136</v>
      </c>
      <c r="E450" s="217" t="s">
        <v>498</v>
      </c>
      <c r="F450" s="218" t="s">
        <v>499</v>
      </c>
      <c r="G450" s="219" t="s">
        <v>248</v>
      </c>
      <c r="H450" s="220">
        <v>55.832999999999998</v>
      </c>
      <c r="I450" s="221"/>
      <c r="J450" s="222">
        <f>ROUND(I450*H450,2)</f>
        <v>0</v>
      </c>
      <c r="K450" s="218" t="s">
        <v>140</v>
      </c>
      <c r="L450" s="71"/>
      <c r="M450" s="223" t="s">
        <v>21</v>
      </c>
      <c r="N450" s="224" t="s">
        <v>46</v>
      </c>
      <c r="O450" s="46"/>
      <c r="P450" s="225">
        <f>O450*H450</f>
        <v>0</v>
      </c>
      <c r="Q450" s="225">
        <v>0</v>
      </c>
      <c r="R450" s="225">
        <f>Q450*H450</f>
        <v>0</v>
      </c>
      <c r="S450" s="225">
        <v>0</v>
      </c>
      <c r="T450" s="226">
        <f>S450*H450</f>
        <v>0</v>
      </c>
      <c r="AR450" s="23" t="s">
        <v>141</v>
      </c>
      <c r="AT450" s="23" t="s">
        <v>136</v>
      </c>
      <c r="AU450" s="23" t="s">
        <v>85</v>
      </c>
      <c r="AY450" s="23" t="s">
        <v>133</v>
      </c>
      <c r="BE450" s="227">
        <f>IF(N450="základní",J450,0)</f>
        <v>0</v>
      </c>
      <c r="BF450" s="227">
        <f>IF(N450="snížená",J450,0)</f>
        <v>0</v>
      </c>
      <c r="BG450" s="227">
        <f>IF(N450="zákl. přenesená",J450,0)</f>
        <v>0</v>
      </c>
      <c r="BH450" s="227">
        <f>IF(N450="sníž. přenesená",J450,0)</f>
        <v>0</v>
      </c>
      <c r="BI450" s="227">
        <f>IF(N450="nulová",J450,0)</f>
        <v>0</v>
      </c>
      <c r="BJ450" s="23" t="s">
        <v>83</v>
      </c>
      <c r="BK450" s="227">
        <f>ROUND(I450*H450,2)</f>
        <v>0</v>
      </c>
      <c r="BL450" s="23" t="s">
        <v>141</v>
      </c>
      <c r="BM450" s="23" t="s">
        <v>500</v>
      </c>
    </row>
    <row r="451" s="1" customFormat="1">
      <c r="B451" s="45"/>
      <c r="C451" s="73"/>
      <c r="D451" s="228" t="s">
        <v>143</v>
      </c>
      <c r="E451" s="73"/>
      <c r="F451" s="229" t="s">
        <v>501</v>
      </c>
      <c r="G451" s="73"/>
      <c r="H451" s="73"/>
      <c r="I451" s="186"/>
      <c r="J451" s="73"/>
      <c r="K451" s="73"/>
      <c r="L451" s="71"/>
      <c r="M451" s="230"/>
      <c r="N451" s="46"/>
      <c r="O451" s="46"/>
      <c r="P451" s="46"/>
      <c r="Q451" s="46"/>
      <c r="R451" s="46"/>
      <c r="S451" s="46"/>
      <c r="T451" s="94"/>
      <c r="AT451" s="23" t="s">
        <v>143</v>
      </c>
      <c r="AU451" s="23" t="s">
        <v>85</v>
      </c>
    </row>
    <row r="452" s="1" customFormat="1">
      <c r="B452" s="45"/>
      <c r="C452" s="73"/>
      <c r="D452" s="228" t="s">
        <v>145</v>
      </c>
      <c r="E452" s="73"/>
      <c r="F452" s="231" t="s">
        <v>480</v>
      </c>
      <c r="G452" s="73"/>
      <c r="H452" s="73"/>
      <c r="I452" s="186"/>
      <c r="J452" s="73"/>
      <c r="K452" s="73"/>
      <c r="L452" s="71"/>
      <c r="M452" s="230"/>
      <c r="N452" s="46"/>
      <c r="O452" s="46"/>
      <c r="P452" s="46"/>
      <c r="Q452" s="46"/>
      <c r="R452" s="46"/>
      <c r="S452" s="46"/>
      <c r="T452" s="94"/>
      <c r="AT452" s="23" t="s">
        <v>145</v>
      </c>
      <c r="AU452" s="23" t="s">
        <v>85</v>
      </c>
    </row>
    <row r="453" s="11" customFormat="1">
      <c r="B453" s="232"/>
      <c r="C453" s="233"/>
      <c r="D453" s="228" t="s">
        <v>147</v>
      </c>
      <c r="E453" s="234" t="s">
        <v>21</v>
      </c>
      <c r="F453" s="235" t="s">
        <v>502</v>
      </c>
      <c r="G453" s="233"/>
      <c r="H453" s="236">
        <v>55.832999999999998</v>
      </c>
      <c r="I453" s="237"/>
      <c r="J453" s="233"/>
      <c r="K453" s="233"/>
      <c r="L453" s="238"/>
      <c r="M453" s="239"/>
      <c r="N453" s="240"/>
      <c r="O453" s="240"/>
      <c r="P453" s="240"/>
      <c r="Q453" s="240"/>
      <c r="R453" s="240"/>
      <c r="S453" s="240"/>
      <c r="T453" s="241"/>
      <c r="AT453" s="242" t="s">
        <v>147</v>
      </c>
      <c r="AU453" s="242" t="s">
        <v>85</v>
      </c>
      <c r="AV453" s="11" t="s">
        <v>85</v>
      </c>
      <c r="AW453" s="11" t="s">
        <v>39</v>
      </c>
      <c r="AX453" s="11" t="s">
        <v>75</v>
      </c>
      <c r="AY453" s="242" t="s">
        <v>133</v>
      </c>
    </row>
    <row r="454" s="12" customFormat="1">
      <c r="B454" s="243"/>
      <c r="C454" s="244"/>
      <c r="D454" s="228" t="s">
        <v>147</v>
      </c>
      <c r="E454" s="245" t="s">
        <v>21</v>
      </c>
      <c r="F454" s="246" t="s">
        <v>149</v>
      </c>
      <c r="G454" s="244"/>
      <c r="H454" s="247">
        <v>55.832999999999998</v>
      </c>
      <c r="I454" s="248"/>
      <c r="J454" s="244"/>
      <c r="K454" s="244"/>
      <c r="L454" s="249"/>
      <c r="M454" s="250"/>
      <c r="N454" s="251"/>
      <c r="O454" s="251"/>
      <c r="P454" s="251"/>
      <c r="Q454" s="251"/>
      <c r="R454" s="251"/>
      <c r="S454" s="251"/>
      <c r="T454" s="252"/>
      <c r="AT454" s="253" t="s">
        <v>147</v>
      </c>
      <c r="AU454" s="253" t="s">
        <v>85</v>
      </c>
      <c r="AV454" s="12" t="s">
        <v>141</v>
      </c>
      <c r="AW454" s="12" t="s">
        <v>39</v>
      </c>
      <c r="AX454" s="12" t="s">
        <v>83</v>
      </c>
      <c r="AY454" s="253" t="s">
        <v>133</v>
      </c>
    </row>
    <row r="455" s="1" customFormat="1" ht="16.5" customHeight="1">
      <c r="B455" s="45"/>
      <c r="C455" s="216" t="s">
        <v>503</v>
      </c>
      <c r="D455" s="216" t="s">
        <v>136</v>
      </c>
      <c r="E455" s="217" t="s">
        <v>498</v>
      </c>
      <c r="F455" s="218" t="s">
        <v>499</v>
      </c>
      <c r="G455" s="219" t="s">
        <v>248</v>
      </c>
      <c r="H455" s="220">
        <v>16.507999999999999</v>
      </c>
      <c r="I455" s="221"/>
      <c r="J455" s="222">
        <f>ROUND(I455*H455,2)</f>
        <v>0</v>
      </c>
      <c r="K455" s="218" t="s">
        <v>140</v>
      </c>
      <c r="L455" s="71"/>
      <c r="M455" s="223" t="s">
        <v>21</v>
      </c>
      <c r="N455" s="224" t="s">
        <v>46</v>
      </c>
      <c r="O455" s="46"/>
      <c r="P455" s="225">
        <f>O455*H455</f>
        <v>0</v>
      </c>
      <c r="Q455" s="225">
        <v>0</v>
      </c>
      <c r="R455" s="225">
        <f>Q455*H455</f>
        <v>0</v>
      </c>
      <c r="S455" s="225">
        <v>0</v>
      </c>
      <c r="T455" s="226">
        <f>S455*H455</f>
        <v>0</v>
      </c>
      <c r="AR455" s="23" t="s">
        <v>141</v>
      </c>
      <c r="AT455" s="23" t="s">
        <v>136</v>
      </c>
      <c r="AU455" s="23" t="s">
        <v>85</v>
      </c>
      <c r="AY455" s="23" t="s">
        <v>133</v>
      </c>
      <c r="BE455" s="227">
        <f>IF(N455="základní",J455,0)</f>
        <v>0</v>
      </c>
      <c r="BF455" s="227">
        <f>IF(N455="snížená",J455,0)</f>
        <v>0</v>
      </c>
      <c r="BG455" s="227">
        <f>IF(N455="zákl. přenesená",J455,0)</f>
        <v>0</v>
      </c>
      <c r="BH455" s="227">
        <f>IF(N455="sníž. přenesená",J455,0)</f>
        <v>0</v>
      </c>
      <c r="BI455" s="227">
        <f>IF(N455="nulová",J455,0)</f>
        <v>0</v>
      </c>
      <c r="BJ455" s="23" t="s">
        <v>83</v>
      </c>
      <c r="BK455" s="227">
        <f>ROUND(I455*H455,2)</f>
        <v>0</v>
      </c>
      <c r="BL455" s="23" t="s">
        <v>141</v>
      </c>
      <c r="BM455" s="23" t="s">
        <v>504</v>
      </c>
    </row>
    <row r="456" s="1" customFormat="1">
      <c r="B456" s="45"/>
      <c r="C456" s="73"/>
      <c r="D456" s="228" t="s">
        <v>143</v>
      </c>
      <c r="E456" s="73"/>
      <c r="F456" s="229" t="s">
        <v>501</v>
      </c>
      <c r="G456" s="73"/>
      <c r="H456" s="73"/>
      <c r="I456" s="186"/>
      <c r="J456" s="73"/>
      <c r="K456" s="73"/>
      <c r="L456" s="71"/>
      <c r="M456" s="230"/>
      <c r="N456" s="46"/>
      <c r="O456" s="46"/>
      <c r="P456" s="46"/>
      <c r="Q456" s="46"/>
      <c r="R456" s="46"/>
      <c r="S456" s="46"/>
      <c r="T456" s="94"/>
      <c r="AT456" s="23" t="s">
        <v>143</v>
      </c>
      <c r="AU456" s="23" t="s">
        <v>85</v>
      </c>
    </row>
    <row r="457" s="1" customFormat="1">
      <c r="B457" s="45"/>
      <c r="C457" s="73"/>
      <c r="D457" s="228" t="s">
        <v>145</v>
      </c>
      <c r="E457" s="73"/>
      <c r="F457" s="231" t="s">
        <v>484</v>
      </c>
      <c r="G457" s="73"/>
      <c r="H457" s="73"/>
      <c r="I457" s="186"/>
      <c r="J457" s="73"/>
      <c r="K457" s="73"/>
      <c r="L457" s="71"/>
      <c r="M457" s="230"/>
      <c r="N457" s="46"/>
      <c r="O457" s="46"/>
      <c r="P457" s="46"/>
      <c r="Q457" s="46"/>
      <c r="R457" s="46"/>
      <c r="S457" s="46"/>
      <c r="T457" s="94"/>
      <c r="AT457" s="23" t="s">
        <v>145</v>
      </c>
      <c r="AU457" s="23" t="s">
        <v>85</v>
      </c>
    </row>
    <row r="458" s="11" customFormat="1">
      <c r="B458" s="232"/>
      <c r="C458" s="233"/>
      <c r="D458" s="228" t="s">
        <v>147</v>
      </c>
      <c r="E458" s="234" t="s">
        <v>21</v>
      </c>
      <c r="F458" s="235" t="s">
        <v>505</v>
      </c>
      <c r="G458" s="233"/>
      <c r="H458" s="236">
        <v>16.507999999999999</v>
      </c>
      <c r="I458" s="237"/>
      <c r="J458" s="233"/>
      <c r="K458" s="233"/>
      <c r="L458" s="238"/>
      <c r="M458" s="239"/>
      <c r="N458" s="240"/>
      <c r="O458" s="240"/>
      <c r="P458" s="240"/>
      <c r="Q458" s="240"/>
      <c r="R458" s="240"/>
      <c r="S458" s="240"/>
      <c r="T458" s="241"/>
      <c r="AT458" s="242" t="s">
        <v>147</v>
      </c>
      <c r="AU458" s="242" t="s">
        <v>85</v>
      </c>
      <c r="AV458" s="11" t="s">
        <v>85</v>
      </c>
      <c r="AW458" s="11" t="s">
        <v>39</v>
      </c>
      <c r="AX458" s="11" t="s">
        <v>75</v>
      </c>
      <c r="AY458" s="242" t="s">
        <v>133</v>
      </c>
    </row>
    <row r="459" s="12" customFormat="1">
      <c r="B459" s="243"/>
      <c r="C459" s="244"/>
      <c r="D459" s="228" t="s">
        <v>147</v>
      </c>
      <c r="E459" s="245" t="s">
        <v>21</v>
      </c>
      <c r="F459" s="246" t="s">
        <v>149</v>
      </c>
      <c r="G459" s="244"/>
      <c r="H459" s="247">
        <v>16.507999999999999</v>
      </c>
      <c r="I459" s="248"/>
      <c r="J459" s="244"/>
      <c r="K459" s="244"/>
      <c r="L459" s="249"/>
      <c r="M459" s="250"/>
      <c r="N459" s="251"/>
      <c r="O459" s="251"/>
      <c r="P459" s="251"/>
      <c r="Q459" s="251"/>
      <c r="R459" s="251"/>
      <c r="S459" s="251"/>
      <c r="T459" s="252"/>
      <c r="AT459" s="253" t="s">
        <v>147</v>
      </c>
      <c r="AU459" s="253" t="s">
        <v>85</v>
      </c>
      <c r="AV459" s="12" t="s">
        <v>141</v>
      </c>
      <c r="AW459" s="12" t="s">
        <v>39</v>
      </c>
      <c r="AX459" s="12" t="s">
        <v>83</v>
      </c>
      <c r="AY459" s="253" t="s">
        <v>133</v>
      </c>
    </row>
    <row r="460" s="1" customFormat="1" ht="16.5" customHeight="1">
      <c r="B460" s="45"/>
      <c r="C460" s="216" t="s">
        <v>10</v>
      </c>
      <c r="D460" s="216" t="s">
        <v>136</v>
      </c>
      <c r="E460" s="217" t="s">
        <v>506</v>
      </c>
      <c r="F460" s="218" t="s">
        <v>507</v>
      </c>
      <c r="G460" s="219" t="s">
        <v>248</v>
      </c>
      <c r="H460" s="220">
        <v>1060.827</v>
      </c>
      <c r="I460" s="221"/>
      <c r="J460" s="222">
        <f>ROUND(I460*H460,2)</f>
        <v>0</v>
      </c>
      <c r="K460" s="218" t="s">
        <v>140</v>
      </c>
      <c r="L460" s="71"/>
      <c r="M460" s="223" t="s">
        <v>21</v>
      </c>
      <c r="N460" s="224" t="s">
        <v>46</v>
      </c>
      <c r="O460" s="46"/>
      <c r="P460" s="225">
        <f>O460*H460</f>
        <v>0</v>
      </c>
      <c r="Q460" s="225">
        <v>0</v>
      </c>
      <c r="R460" s="225">
        <f>Q460*H460</f>
        <v>0</v>
      </c>
      <c r="S460" s="225">
        <v>0</v>
      </c>
      <c r="T460" s="226">
        <f>S460*H460</f>
        <v>0</v>
      </c>
      <c r="AR460" s="23" t="s">
        <v>141</v>
      </c>
      <c r="AT460" s="23" t="s">
        <v>136</v>
      </c>
      <c r="AU460" s="23" t="s">
        <v>85</v>
      </c>
      <c r="AY460" s="23" t="s">
        <v>133</v>
      </c>
      <c r="BE460" s="227">
        <f>IF(N460="základní",J460,0)</f>
        <v>0</v>
      </c>
      <c r="BF460" s="227">
        <f>IF(N460="snížená",J460,0)</f>
        <v>0</v>
      </c>
      <c r="BG460" s="227">
        <f>IF(N460="zákl. přenesená",J460,0)</f>
        <v>0</v>
      </c>
      <c r="BH460" s="227">
        <f>IF(N460="sníž. přenesená",J460,0)</f>
        <v>0</v>
      </c>
      <c r="BI460" s="227">
        <f>IF(N460="nulová",J460,0)</f>
        <v>0</v>
      </c>
      <c r="BJ460" s="23" t="s">
        <v>83</v>
      </c>
      <c r="BK460" s="227">
        <f>ROUND(I460*H460,2)</f>
        <v>0</v>
      </c>
      <c r="BL460" s="23" t="s">
        <v>141</v>
      </c>
      <c r="BM460" s="23" t="s">
        <v>508</v>
      </c>
    </row>
    <row r="461" s="1" customFormat="1">
      <c r="B461" s="45"/>
      <c r="C461" s="73"/>
      <c r="D461" s="228" t="s">
        <v>143</v>
      </c>
      <c r="E461" s="73"/>
      <c r="F461" s="229" t="s">
        <v>509</v>
      </c>
      <c r="G461" s="73"/>
      <c r="H461" s="73"/>
      <c r="I461" s="186"/>
      <c r="J461" s="73"/>
      <c r="K461" s="73"/>
      <c r="L461" s="71"/>
      <c r="M461" s="230"/>
      <c r="N461" s="46"/>
      <c r="O461" s="46"/>
      <c r="P461" s="46"/>
      <c r="Q461" s="46"/>
      <c r="R461" s="46"/>
      <c r="S461" s="46"/>
      <c r="T461" s="94"/>
      <c r="AT461" s="23" t="s">
        <v>143</v>
      </c>
      <c r="AU461" s="23" t="s">
        <v>85</v>
      </c>
    </row>
    <row r="462" s="1" customFormat="1">
      <c r="B462" s="45"/>
      <c r="C462" s="73"/>
      <c r="D462" s="228" t="s">
        <v>145</v>
      </c>
      <c r="E462" s="73"/>
      <c r="F462" s="231" t="s">
        <v>491</v>
      </c>
      <c r="G462" s="73"/>
      <c r="H462" s="73"/>
      <c r="I462" s="186"/>
      <c r="J462" s="73"/>
      <c r="K462" s="73"/>
      <c r="L462" s="71"/>
      <c r="M462" s="230"/>
      <c r="N462" s="46"/>
      <c r="O462" s="46"/>
      <c r="P462" s="46"/>
      <c r="Q462" s="46"/>
      <c r="R462" s="46"/>
      <c r="S462" s="46"/>
      <c r="T462" s="94"/>
      <c r="AT462" s="23" t="s">
        <v>145</v>
      </c>
      <c r="AU462" s="23" t="s">
        <v>85</v>
      </c>
    </row>
    <row r="463" s="11" customFormat="1">
      <c r="B463" s="232"/>
      <c r="C463" s="233"/>
      <c r="D463" s="228" t="s">
        <v>147</v>
      </c>
      <c r="E463" s="234" t="s">
        <v>21</v>
      </c>
      <c r="F463" s="235" t="s">
        <v>502</v>
      </c>
      <c r="G463" s="233"/>
      <c r="H463" s="236">
        <v>55.832999999999998</v>
      </c>
      <c r="I463" s="237"/>
      <c r="J463" s="233"/>
      <c r="K463" s="233"/>
      <c r="L463" s="238"/>
      <c r="M463" s="239"/>
      <c r="N463" s="240"/>
      <c r="O463" s="240"/>
      <c r="P463" s="240"/>
      <c r="Q463" s="240"/>
      <c r="R463" s="240"/>
      <c r="S463" s="240"/>
      <c r="T463" s="241"/>
      <c r="AT463" s="242" t="s">
        <v>147</v>
      </c>
      <c r="AU463" s="242" t="s">
        <v>85</v>
      </c>
      <c r="AV463" s="11" t="s">
        <v>85</v>
      </c>
      <c r="AW463" s="11" t="s">
        <v>39</v>
      </c>
      <c r="AX463" s="11" t="s">
        <v>75</v>
      </c>
      <c r="AY463" s="242" t="s">
        <v>133</v>
      </c>
    </row>
    <row r="464" s="12" customFormat="1">
      <c r="B464" s="243"/>
      <c r="C464" s="244"/>
      <c r="D464" s="228" t="s">
        <v>147</v>
      </c>
      <c r="E464" s="245" t="s">
        <v>21</v>
      </c>
      <c r="F464" s="246" t="s">
        <v>149</v>
      </c>
      <c r="G464" s="244"/>
      <c r="H464" s="247">
        <v>55.832999999999998</v>
      </c>
      <c r="I464" s="248"/>
      <c r="J464" s="244"/>
      <c r="K464" s="244"/>
      <c r="L464" s="249"/>
      <c r="M464" s="250"/>
      <c r="N464" s="251"/>
      <c r="O464" s="251"/>
      <c r="P464" s="251"/>
      <c r="Q464" s="251"/>
      <c r="R464" s="251"/>
      <c r="S464" s="251"/>
      <c r="T464" s="252"/>
      <c r="AT464" s="253" t="s">
        <v>147</v>
      </c>
      <c r="AU464" s="253" t="s">
        <v>85</v>
      </c>
      <c r="AV464" s="12" t="s">
        <v>141</v>
      </c>
      <c r="AW464" s="12" t="s">
        <v>39</v>
      </c>
      <c r="AX464" s="12" t="s">
        <v>83</v>
      </c>
      <c r="AY464" s="253" t="s">
        <v>133</v>
      </c>
    </row>
    <row r="465" s="11" customFormat="1">
      <c r="B465" s="232"/>
      <c r="C465" s="233"/>
      <c r="D465" s="228" t="s">
        <v>147</v>
      </c>
      <c r="E465" s="233"/>
      <c r="F465" s="235" t="s">
        <v>510</v>
      </c>
      <c r="G465" s="233"/>
      <c r="H465" s="236">
        <v>1060.827</v>
      </c>
      <c r="I465" s="237"/>
      <c r="J465" s="233"/>
      <c r="K465" s="233"/>
      <c r="L465" s="238"/>
      <c r="M465" s="239"/>
      <c r="N465" s="240"/>
      <c r="O465" s="240"/>
      <c r="P465" s="240"/>
      <c r="Q465" s="240"/>
      <c r="R465" s="240"/>
      <c r="S465" s="240"/>
      <c r="T465" s="241"/>
      <c r="AT465" s="242" t="s">
        <v>147</v>
      </c>
      <c r="AU465" s="242" t="s">
        <v>85</v>
      </c>
      <c r="AV465" s="11" t="s">
        <v>85</v>
      </c>
      <c r="AW465" s="11" t="s">
        <v>6</v>
      </c>
      <c r="AX465" s="11" t="s">
        <v>83</v>
      </c>
      <c r="AY465" s="242" t="s">
        <v>133</v>
      </c>
    </row>
    <row r="466" s="1" customFormat="1" ht="16.5" customHeight="1">
      <c r="B466" s="45"/>
      <c r="C466" s="216" t="s">
        <v>511</v>
      </c>
      <c r="D466" s="216" t="s">
        <v>136</v>
      </c>
      <c r="E466" s="217" t="s">
        <v>506</v>
      </c>
      <c r="F466" s="218" t="s">
        <v>507</v>
      </c>
      <c r="G466" s="219" t="s">
        <v>248</v>
      </c>
      <c r="H466" s="220">
        <v>313.65199999999999</v>
      </c>
      <c r="I466" s="221"/>
      <c r="J466" s="222">
        <f>ROUND(I466*H466,2)</f>
        <v>0</v>
      </c>
      <c r="K466" s="218" t="s">
        <v>140</v>
      </c>
      <c r="L466" s="71"/>
      <c r="M466" s="223" t="s">
        <v>21</v>
      </c>
      <c r="N466" s="224" t="s">
        <v>46</v>
      </c>
      <c r="O466" s="46"/>
      <c r="P466" s="225">
        <f>O466*H466</f>
        <v>0</v>
      </c>
      <c r="Q466" s="225">
        <v>0</v>
      </c>
      <c r="R466" s="225">
        <f>Q466*H466</f>
        <v>0</v>
      </c>
      <c r="S466" s="225">
        <v>0</v>
      </c>
      <c r="T466" s="226">
        <f>S466*H466</f>
        <v>0</v>
      </c>
      <c r="AR466" s="23" t="s">
        <v>141</v>
      </c>
      <c r="AT466" s="23" t="s">
        <v>136</v>
      </c>
      <c r="AU466" s="23" t="s">
        <v>85</v>
      </c>
      <c r="AY466" s="23" t="s">
        <v>133</v>
      </c>
      <c r="BE466" s="227">
        <f>IF(N466="základní",J466,0)</f>
        <v>0</v>
      </c>
      <c r="BF466" s="227">
        <f>IF(N466="snížená",J466,0)</f>
        <v>0</v>
      </c>
      <c r="BG466" s="227">
        <f>IF(N466="zákl. přenesená",J466,0)</f>
        <v>0</v>
      </c>
      <c r="BH466" s="227">
        <f>IF(N466="sníž. přenesená",J466,0)</f>
        <v>0</v>
      </c>
      <c r="BI466" s="227">
        <f>IF(N466="nulová",J466,0)</f>
        <v>0</v>
      </c>
      <c r="BJ466" s="23" t="s">
        <v>83</v>
      </c>
      <c r="BK466" s="227">
        <f>ROUND(I466*H466,2)</f>
        <v>0</v>
      </c>
      <c r="BL466" s="23" t="s">
        <v>141</v>
      </c>
      <c r="BM466" s="23" t="s">
        <v>512</v>
      </c>
    </row>
    <row r="467" s="1" customFormat="1">
      <c r="B467" s="45"/>
      <c r="C467" s="73"/>
      <c r="D467" s="228" t="s">
        <v>143</v>
      </c>
      <c r="E467" s="73"/>
      <c r="F467" s="229" t="s">
        <v>509</v>
      </c>
      <c r="G467" s="73"/>
      <c r="H467" s="73"/>
      <c r="I467" s="186"/>
      <c r="J467" s="73"/>
      <c r="K467" s="73"/>
      <c r="L467" s="71"/>
      <c r="M467" s="230"/>
      <c r="N467" s="46"/>
      <c r="O467" s="46"/>
      <c r="P467" s="46"/>
      <c r="Q467" s="46"/>
      <c r="R467" s="46"/>
      <c r="S467" s="46"/>
      <c r="T467" s="94"/>
      <c r="AT467" s="23" t="s">
        <v>143</v>
      </c>
      <c r="AU467" s="23" t="s">
        <v>85</v>
      </c>
    </row>
    <row r="468" s="1" customFormat="1">
      <c r="B468" s="45"/>
      <c r="C468" s="73"/>
      <c r="D468" s="228" t="s">
        <v>145</v>
      </c>
      <c r="E468" s="73"/>
      <c r="F468" s="231" t="s">
        <v>495</v>
      </c>
      <c r="G468" s="73"/>
      <c r="H468" s="73"/>
      <c r="I468" s="186"/>
      <c r="J468" s="73"/>
      <c r="K468" s="73"/>
      <c r="L468" s="71"/>
      <c r="M468" s="230"/>
      <c r="N468" s="46"/>
      <c r="O468" s="46"/>
      <c r="P468" s="46"/>
      <c r="Q468" s="46"/>
      <c r="R468" s="46"/>
      <c r="S468" s="46"/>
      <c r="T468" s="94"/>
      <c r="AT468" s="23" t="s">
        <v>145</v>
      </c>
      <c r="AU468" s="23" t="s">
        <v>85</v>
      </c>
    </row>
    <row r="469" s="11" customFormat="1">
      <c r="B469" s="232"/>
      <c r="C469" s="233"/>
      <c r="D469" s="228" t="s">
        <v>147</v>
      </c>
      <c r="E469" s="234" t="s">
        <v>21</v>
      </c>
      <c r="F469" s="235" t="s">
        <v>505</v>
      </c>
      <c r="G469" s="233"/>
      <c r="H469" s="236">
        <v>16.507999999999999</v>
      </c>
      <c r="I469" s="237"/>
      <c r="J469" s="233"/>
      <c r="K469" s="233"/>
      <c r="L469" s="238"/>
      <c r="M469" s="239"/>
      <c r="N469" s="240"/>
      <c r="O469" s="240"/>
      <c r="P469" s="240"/>
      <c r="Q469" s="240"/>
      <c r="R469" s="240"/>
      <c r="S469" s="240"/>
      <c r="T469" s="241"/>
      <c r="AT469" s="242" t="s">
        <v>147</v>
      </c>
      <c r="AU469" s="242" t="s">
        <v>85</v>
      </c>
      <c r="AV469" s="11" t="s">
        <v>85</v>
      </c>
      <c r="AW469" s="11" t="s">
        <v>39</v>
      </c>
      <c r="AX469" s="11" t="s">
        <v>75</v>
      </c>
      <c r="AY469" s="242" t="s">
        <v>133</v>
      </c>
    </row>
    <row r="470" s="12" customFormat="1">
      <c r="B470" s="243"/>
      <c r="C470" s="244"/>
      <c r="D470" s="228" t="s">
        <v>147</v>
      </c>
      <c r="E470" s="245" t="s">
        <v>21</v>
      </c>
      <c r="F470" s="246" t="s">
        <v>149</v>
      </c>
      <c r="G470" s="244"/>
      <c r="H470" s="247">
        <v>16.507999999999999</v>
      </c>
      <c r="I470" s="248"/>
      <c r="J470" s="244"/>
      <c r="K470" s="244"/>
      <c r="L470" s="249"/>
      <c r="M470" s="250"/>
      <c r="N470" s="251"/>
      <c r="O470" s="251"/>
      <c r="P470" s="251"/>
      <c r="Q470" s="251"/>
      <c r="R470" s="251"/>
      <c r="S470" s="251"/>
      <c r="T470" s="252"/>
      <c r="AT470" s="253" t="s">
        <v>147</v>
      </c>
      <c r="AU470" s="253" t="s">
        <v>85</v>
      </c>
      <c r="AV470" s="12" t="s">
        <v>141</v>
      </c>
      <c r="AW470" s="12" t="s">
        <v>39</v>
      </c>
      <c r="AX470" s="12" t="s">
        <v>83</v>
      </c>
      <c r="AY470" s="253" t="s">
        <v>133</v>
      </c>
    </row>
    <row r="471" s="11" customFormat="1">
      <c r="B471" s="232"/>
      <c r="C471" s="233"/>
      <c r="D471" s="228" t="s">
        <v>147</v>
      </c>
      <c r="E471" s="233"/>
      <c r="F471" s="235" t="s">
        <v>513</v>
      </c>
      <c r="G471" s="233"/>
      <c r="H471" s="236">
        <v>313.65199999999999</v>
      </c>
      <c r="I471" s="237"/>
      <c r="J471" s="233"/>
      <c r="K471" s="233"/>
      <c r="L471" s="238"/>
      <c r="M471" s="239"/>
      <c r="N471" s="240"/>
      <c r="O471" s="240"/>
      <c r="P471" s="240"/>
      <c r="Q471" s="240"/>
      <c r="R471" s="240"/>
      <c r="S471" s="240"/>
      <c r="T471" s="241"/>
      <c r="AT471" s="242" t="s">
        <v>147</v>
      </c>
      <c r="AU471" s="242" t="s">
        <v>85</v>
      </c>
      <c r="AV471" s="11" t="s">
        <v>85</v>
      </c>
      <c r="AW471" s="11" t="s">
        <v>6</v>
      </c>
      <c r="AX471" s="11" t="s">
        <v>83</v>
      </c>
      <c r="AY471" s="242" t="s">
        <v>133</v>
      </c>
    </row>
    <row r="472" s="1" customFormat="1" ht="16.5" customHeight="1">
      <c r="B472" s="45"/>
      <c r="C472" s="216" t="s">
        <v>514</v>
      </c>
      <c r="D472" s="216" t="s">
        <v>136</v>
      </c>
      <c r="E472" s="217" t="s">
        <v>515</v>
      </c>
      <c r="F472" s="218" t="s">
        <v>516</v>
      </c>
      <c r="G472" s="219" t="s">
        <v>248</v>
      </c>
      <c r="H472" s="220">
        <v>59.154000000000003</v>
      </c>
      <c r="I472" s="221"/>
      <c r="J472" s="222">
        <f>ROUND(I472*H472,2)</f>
        <v>0</v>
      </c>
      <c r="K472" s="218" t="s">
        <v>140</v>
      </c>
      <c r="L472" s="71"/>
      <c r="M472" s="223" t="s">
        <v>21</v>
      </c>
      <c r="N472" s="224" t="s">
        <v>46</v>
      </c>
      <c r="O472" s="46"/>
      <c r="P472" s="225">
        <f>O472*H472</f>
        <v>0</v>
      </c>
      <c r="Q472" s="225">
        <v>0</v>
      </c>
      <c r="R472" s="225">
        <f>Q472*H472</f>
        <v>0</v>
      </c>
      <c r="S472" s="225">
        <v>0</v>
      </c>
      <c r="T472" s="226">
        <f>S472*H472</f>
        <v>0</v>
      </c>
      <c r="AR472" s="23" t="s">
        <v>141</v>
      </c>
      <c r="AT472" s="23" t="s">
        <v>136</v>
      </c>
      <c r="AU472" s="23" t="s">
        <v>85</v>
      </c>
      <c r="AY472" s="23" t="s">
        <v>133</v>
      </c>
      <c r="BE472" s="227">
        <f>IF(N472="základní",J472,0)</f>
        <v>0</v>
      </c>
      <c r="BF472" s="227">
        <f>IF(N472="snížená",J472,0)</f>
        <v>0</v>
      </c>
      <c r="BG472" s="227">
        <f>IF(N472="zákl. přenesená",J472,0)</f>
        <v>0</v>
      </c>
      <c r="BH472" s="227">
        <f>IF(N472="sníž. přenesená",J472,0)</f>
        <v>0</v>
      </c>
      <c r="BI472" s="227">
        <f>IF(N472="nulová",J472,0)</f>
        <v>0</v>
      </c>
      <c r="BJ472" s="23" t="s">
        <v>83</v>
      </c>
      <c r="BK472" s="227">
        <f>ROUND(I472*H472,2)</f>
        <v>0</v>
      </c>
      <c r="BL472" s="23" t="s">
        <v>141</v>
      </c>
      <c r="BM472" s="23" t="s">
        <v>517</v>
      </c>
    </row>
    <row r="473" s="1" customFormat="1">
      <c r="B473" s="45"/>
      <c r="C473" s="73"/>
      <c r="D473" s="228" t="s">
        <v>143</v>
      </c>
      <c r="E473" s="73"/>
      <c r="F473" s="229" t="s">
        <v>518</v>
      </c>
      <c r="G473" s="73"/>
      <c r="H473" s="73"/>
      <c r="I473" s="186"/>
      <c r="J473" s="73"/>
      <c r="K473" s="73"/>
      <c r="L473" s="71"/>
      <c r="M473" s="230"/>
      <c r="N473" s="46"/>
      <c r="O473" s="46"/>
      <c r="P473" s="46"/>
      <c r="Q473" s="46"/>
      <c r="R473" s="46"/>
      <c r="S473" s="46"/>
      <c r="T473" s="94"/>
      <c r="AT473" s="23" t="s">
        <v>143</v>
      </c>
      <c r="AU473" s="23" t="s">
        <v>85</v>
      </c>
    </row>
    <row r="474" s="1" customFormat="1">
      <c r="B474" s="45"/>
      <c r="C474" s="73"/>
      <c r="D474" s="228" t="s">
        <v>145</v>
      </c>
      <c r="E474" s="73"/>
      <c r="F474" s="231" t="s">
        <v>205</v>
      </c>
      <c r="G474" s="73"/>
      <c r="H474" s="73"/>
      <c r="I474" s="186"/>
      <c r="J474" s="73"/>
      <c r="K474" s="73"/>
      <c r="L474" s="71"/>
      <c r="M474" s="230"/>
      <c r="N474" s="46"/>
      <c r="O474" s="46"/>
      <c r="P474" s="46"/>
      <c r="Q474" s="46"/>
      <c r="R474" s="46"/>
      <c r="S474" s="46"/>
      <c r="T474" s="94"/>
      <c r="AT474" s="23" t="s">
        <v>145</v>
      </c>
      <c r="AU474" s="23" t="s">
        <v>85</v>
      </c>
    </row>
    <row r="475" s="11" customFormat="1">
      <c r="B475" s="232"/>
      <c r="C475" s="233"/>
      <c r="D475" s="228" t="s">
        <v>147</v>
      </c>
      <c r="E475" s="234" t="s">
        <v>21</v>
      </c>
      <c r="F475" s="235" t="s">
        <v>481</v>
      </c>
      <c r="G475" s="233"/>
      <c r="H475" s="236">
        <v>59.154000000000003</v>
      </c>
      <c r="I475" s="237"/>
      <c r="J475" s="233"/>
      <c r="K475" s="233"/>
      <c r="L475" s="238"/>
      <c r="M475" s="239"/>
      <c r="N475" s="240"/>
      <c r="O475" s="240"/>
      <c r="P475" s="240"/>
      <c r="Q475" s="240"/>
      <c r="R475" s="240"/>
      <c r="S475" s="240"/>
      <c r="T475" s="241"/>
      <c r="AT475" s="242" t="s">
        <v>147</v>
      </c>
      <c r="AU475" s="242" t="s">
        <v>85</v>
      </c>
      <c r="AV475" s="11" t="s">
        <v>85</v>
      </c>
      <c r="AW475" s="11" t="s">
        <v>39</v>
      </c>
      <c r="AX475" s="11" t="s">
        <v>75</v>
      </c>
      <c r="AY475" s="242" t="s">
        <v>133</v>
      </c>
    </row>
    <row r="476" s="12" customFormat="1">
      <c r="B476" s="243"/>
      <c r="C476" s="244"/>
      <c r="D476" s="228" t="s">
        <v>147</v>
      </c>
      <c r="E476" s="245" t="s">
        <v>21</v>
      </c>
      <c r="F476" s="246" t="s">
        <v>149</v>
      </c>
      <c r="G476" s="244"/>
      <c r="H476" s="247">
        <v>59.154000000000003</v>
      </c>
      <c r="I476" s="248"/>
      <c r="J476" s="244"/>
      <c r="K476" s="244"/>
      <c r="L476" s="249"/>
      <c r="M476" s="250"/>
      <c r="N476" s="251"/>
      <c r="O476" s="251"/>
      <c r="P476" s="251"/>
      <c r="Q476" s="251"/>
      <c r="R476" s="251"/>
      <c r="S476" s="251"/>
      <c r="T476" s="252"/>
      <c r="AT476" s="253" t="s">
        <v>147</v>
      </c>
      <c r="AU476" s="253" t="s">
        <v>85</v>
      </c>
      <c r="AV476" s="12" t="s">
        <v>141</v>
      </c>
      <c r="AW476" s="12" t="s">
        <v>39</v>
      </c>
      <c r="AX476" s="12" t="s">
        <v>83</v>
      </c>
      <c r="AY476" s="253" t="s">
        <v>133</v>
      </c>
    </row>
    <row r="477" s="1" customFormat="1" ht="16.5" customHeight="1">
      <c r="B477" s="45"/>
      <c r="C477" s="216" t="s">
        <v>519</v>
      </c>
      <c r="D477" s="216" t="s">
        <v>136</v>
      </c>
      <c r="E477" s="217" t="s">
        <v>515</v>
      </c>
      <c r="F477" s="218" t="s">
        <v>516</v>
      </c>
      <c r="G477" s="219" t="s">
        <v>248</v>
      </c>
      <c r="H477" s="220">
        <v>155.04400000000001</v>
      </c>
      <c r="I477" s="221"/>
      <c r="J477" s="222">
        <f>ROUND(I477*H477,2)</f>
        <v>0</v>
      </c>
      <c r="K477" s="218" t="s">
        <v>140</v>
      </c>
      <c r="L477" s="71"/>
      <c r="M477" s="223" t="s">
        <v>21</v>
      </c>
      <c r="N477" s="224" t="s">
        <v>46</v>
      </c>
      <c r="O477" s="46"/>
      <c r="P477" s="225">
        <f>O477*H477</f>
        <v>0</v>
      </c>
      <c r="Q477" s="225">
        <v>0</v>
      </c>
      <c r="R477" s="225">
        <f>Q477*H477</f>
        <v>0</v>
      </c>
      <c r="S477" s="225">
        <v>0</v>
      </c>
      <c r="T477" s="226">
        <f>S477*H477</f>
        <v>0</v>
      </c>
      <c r="AR477" s="23" t="s">
        <v>141</v>
      </c>
      <c r="AT477" s="23" t="s">
        <v>136</v>
      </c>
      <c r="AU477" s="23" t="s">
        <v>85</v>
      </c>
      <c r="AY477" s="23" t="s">
        <v>133</v>
      </c>
      <c r="BE477" s="227">
        <f>IF(N477="základní",J477,0)</f>
        <v>0</v>
      </c>
      <c r="BF477" s="227">
        <f>IF(N477="snížená",J477,0)</f>
        <v>0</v>
      </c>
      <c r="BG477" s="227">
        <f>IF(N477="zákl. přenesená",J477,0)</f>
        <v>0</v>
      </c>
      <c r="BH477" s="227">
        <f>IF(N477="sníž. přenesená",J477,0)</f>
        <v>0</v>
      </c>
      <c r="BI477" s="227">
        <f>IF(N477="nulová",J477,0)</f>
        <v>0</v>
      </c>
      <c r="BJ477" s="23" t="s">
        <v>83</v>
      </c>
      <c r="BK477" s="227">
        <f>ROUND(I477*H477,2)</f>
        <v>0</v>
      </c>
      <c r="BL477" s="23" t="s">
        <v>141</v>
      </c>
      <c r="BM477" s="23" t="s">
        <v>520</v>
      </c>
    </row>
    <row r="478" s="1" customFormat="1">
      <c r="B478" s="45"/>
      <c r="C478" s="73"/>
      <c r="D478" s="228" t="s">
        <v>143</v>
      </c>
      <c r="E478" s="73"/>
      <c r="F478" s="229" t="s">
        <v>518</v>
      </c>
      <c r="G478" s="73"/>
      <c r="H478" s="73"/>
      <c r="I478" s="186"/>
      <c r="J478" s="73"/>
      <c r="K478" s="73"/>
      <c r="L478" s="71"/>
      <c r="M478" s="230"/>
      <c r="N478" s="46"/>
      <c r="O478" s="46"/>
      <c r="P478" s="46"/>
      <c r="Q478" s="46"/>
      <c r="R478" s="46"/>
      <c r="S478" s="46"/>
      <c r="T478" s="94"/>
      <c r="AT478" s="23" t="s">
        <v>143</v>
      </c>
      <c r="AU478" s="23" t="s">
        <v>85</v>
      </c>
    </row>
    <row r="479" s="1" customFormat="1">
      <c r="B479" s="45"/>
      <c r="C479" s="73"/>
      <c r="D479" s="228" t="s">
        <v>145</v>
      </c>
      <c r="E479" s="73"/>
      <c r="F479" s="231" t="s">
        <v>214</v>
      </c>
      <c r="G479" s="73"/>
      <c r="H479" s="73"/>
      <c r="I479" s="186"/>
      <c r="J479" s="73"/>
      <c r="K479" s="73"/>
      <c r="L479" s="71"/>
      <c r="M479" s="230"/>
      <c r="N479" s="46"/>
      <c r="O479" s="46"/>
      <c r="P479" s="46"/>
      <c r="Q479" s="46"/>
      <c r="R479" s="46"/>
      <c r="S479" s="46"/>
      <c r="T479" s="94"/>
      <c r="AT479" s="23" t="s">
        <v>145</v>
      </c>
      <c r="AU479" s="23" t="s">
        <v>85</v>
      </c>
    </row>
    <row r="480" s="11" customFormat="1">
      <c r="B480" s="232"/>
      <c r="C480" s="233"/>
      <c r="D480" s="228" t="s">
        <v>147</v>
      </c>
      <c r="E480" s="234" t="s">
        <v>21</v>
      </c>
      <c r="F480" s="235" t="s">
        <v>485</v>
      </c>
      <c r="G480" s="233"/>
      <c r="H480" s="236">
        <v>155.04400000000001</v>
      </c>
      <c r="I480" s="237"/>
      <c r="J480" s="233"/>
      <c r="K480" s="233"/>
      <c r="L480" s="238"/>
      <c r="M480" s="239"/>
      <c r="N480" s="240"/>
      <c r="O480" s="240"/>
      <c r="P480" s="240"/>
      <c r="Q480" s="240"/>
      <c r="R480" s="240"/>
      <c r="S480" s="240"/>
      <c r="T480" s="241"/>
      <c r="AT480" s="242" t="s">
        <v>147</v>
      </c>
      <c r="AU480" s="242" t="s">
        <v>85</v>
      </c>
      <c r="AV480" s="11" t="s">
        <v>85</v>
      </c>
      <c r="AW480" s="11" t="s">
        <v>39</v>
      </c>
      <c r="AX480" s="11" t="s">
        <v>75</v>
      </c>
      <c r="AY480" s="242" t="s">
        <v>133</v>
      </c>
    </row>
    <row r="481" s="12" customFormat="1">
      <c r="B481" s="243"/>
      <c r="C481" s="244"/>
      <c r="D481" s="228" t="s">
        <v>147</v>
      </c>
      <c r="E481" s="245" t="s">
        <v>21</v>
      </c>
      <c r="F481" s="246" t="s">
        <v>149</v>
      </c>
      <c r="G481" s="244"/>
      <c r="H481" s="247">
        <v>155.04400000000001</v>
      </c>
      <c r="I481" s="248"/>
      <c r="J481" s="244"/>
      <c r="K481" s="244"/>
      <c r="L481" s="249"/>
      <c r="M481" s="250"/>
      <c r="N481" s="251"/>
      <c r="O481" s="251"/>
      <c r="P481" s="251"/>
      <c r="Q481" s="251"/>
      <c r="R481" s="251"/>
      <c r="S481" s="251"/>
      <c r="T481" s="252"/>
      <c r="AT481" s="253" t="s">
        <v>147</v>
      </c>
      <c r="AU481" s="253" t="s">
        <v>85</v>
      </c>
      <c r="AV481" s="12" t="s">
        <v>141</v>
      </c>
      <c r="AW481" s="12" t="s">
        <v>39</v>
      </c>
      <c r="AX481" s="12" t="s">
        <v>83</v>
      </c>
      <c r="AY481" s="253" t="s">
        <v>133</v>
      </c>
    </row>
    <row r="482" s="1" customFormat="1" ht="16.5" customHeight="1">
      <c r="B482" s="45"/>
      <c r="C482" s="216" t="s">
        <v>521</v>
      </c>
      <c r="D482" s="216" t="s">
        <v>136</v>
      </c>
      <c r="E482" s="217" t="s">
        <v>522</v>
      </c>
      <c r="F482" s="218" t="s">
        <v>523</v>
      </c>
      <c r="G482" s="219" t="s">
        <v>248</v>
      </c>
      <c r="H482" s="220">
        <v>55.832999999999998</v>
      </c>
      <c r="I482" s="221"/>
      <c r="J482" s="222">
        <f>ROUND(I482*H482,2)</f>
        <v>0</v>
      </c>
      <c r="K482" s="218" t="s">
        <v>140</v>
      </c>
      <c r="L482" s="71"/>
      <c r="M482" s="223" t="s">
        <v>21</v>
      </c>
      <c r="N482" s="224" t="s">
        <v>46</v>
      </c>
      <c r="O482" s="46"/>
      <c r="P482" s="225">
        <f>O482*H482</f>
        <v>0</v>
      </c>
      <c r="Q482" s="225">
        <v>0</v>
      </c>
      <c r="R482" s="225">
        <f>Q482*H482</f>
        <v>0</v>
      </c>
      <c r="S482" s="225">
        <v>0</v>
      </c>
      <c r="T482" s="226">
        <f>S482*H482</f>
        <v>0</v>
      </c>
      <c r="AR482" s="23" t="s">
        <v>141</v>
      </c>
      <c r="AT482" s="23" t="s">
        <v>136</v>
      </c>
      <c r="AU482" s="23" t="s">
        <v>85</v>
      </c>
      <c r="AY482" s="23" t="s">
        <v>133</v>
      </c>
      <c r="BE482" s="227">
        <f>IF(N482="základní",J482,0)</f>
        <v>0</v>
      </c>
      <c r="BF482" s="227">
        <f>IF(N482="snížená",J482,0)</f>
        <v>0</v>
      </c>
      <c r="BG482" s="227">
        <f>IF(N482="zákl. přenesená",J482,0)</f>
        <v>0</v>
      </c>
      <c r="BH482" s="227">
        <f>IF(N482="sníž. přenesená",J482,0)</f>
        <v>0</v>
      </c>
      <c r="BI482" s="227">
        <f>IF(N482="nulová",J482,0)</f>
        <v>0</v>
      </c>
      <c r="BJ482" s="23" t="s">
        <v>83</v>
      </c>
      <c r="BK482" s="227">
        <f>ROUND(I482*H482,2)</f>
        <v>0</v>
      </c>
      <c r="BL482" s="23" t="s">
        <v>141</v>
      </c>
      <c r="BM482" s="23" t="s">
        <v>524</v>
      </c>
    </row>
    <row r="483" s="1" customFormat="1">
      <c r="B483" s="45"/>
      <c r="C483" s="73"/>
      <c r="D483" s="228" t="s">
        <v>143</v>
      </c>
      <c r="E483" s="73"/>
      <c r="F483" s="229" t="s">
        <v>525</v>
      </c>
      <c r="G483" s="73"/>
      <c r="H483" s="73"/>
      <c r="I483" s="186"/>
      <c r="J483" s="73"/>
      <c r="K483" s="73"/>
      <c r="L483" s="71"/>
      <c r="M483" s="230"/>
      <c r="N483" s="46"/>
      <c r="O483" s="46"/>
      <c r="P483" s="46"/>
      <c r="Q483" s="46"/>
      <c r="R483" s="46"/>
      <c r="S483" s="46"/>
      <c r="T483" s="94"/>
      <c r="AT483" s="23" t="s">
        <v>143</v>
      </c>
      <c r="AU483" s="23" t="s">
        <v>85</v>
      </c>
    </row>
    <row r="484" s="1" customFormat="1">
      <c r="B484" s="45"/>
      <c r="C484" s="73"/>
      <c r="D484" s="228" t="s">
        <v>145</v>
      </c>
      <c r="E484" s="73"/>
      <c r="F484" s="231" t="s">
        <v>205</v>
      </c>
      <c r="G484" s="73"/>
      <c r="H484" s="73"/>
      <c r="I484" s="186"/>
      <c r="J484" s="73"/>
      <c r="K484" s="73"/>
      <c r="L484" s="71"/>
      <c r="M484" s="230"/>
      <c r="N484" s="46"/>
      <c r="O484" s="46"/>
      <c r="P484" s="46"/>
      <c r="Q484" s="46"/>
      <c r="R484" s="46"/>
      <c r="S484" s="46"/>
      <c r="T484" s="94"/>
      <c r="AT484" s="23" t="s">
        <v>145</v>
      </c>
      <c r="AU484" s="23" t="s">
        <v>85</v>
      </c>
    </row>
    <row r="485" s="11" customFormat="1">
      <c r="B485" s="232"/>
      <c r="C485" s="233"/>
      <c r="D485" s="228" t="s">
        <v>147</v>
      </c>
      <c r="E485" s="234" t="s">
        <v>21</v>
      </c>
      <c r="F485" s="235" t="s">
        <v>502</v>
      </c>
      <c r="G485" s="233"/>
      <c r="H485" s="236">
        <v>55.832999999999998</v>
      </c>
      <c r="I485" s="237"/>
      <c r="J485" s="233"/>
      <c r="K485" s="233"/>
      <c r="L485" s="238"/>
      <c r="M485" s="239"/>
      <c r="N485" s="240"/>
      <c r="O485" s="240"/>
      <c r="P485" s="240"/>
      <c r="Q485" s="240"/>
      <c r="R485" s="240"/>
      <c r="S485" s="240"/>
      <c r="T485" s="241"/>
      <c r="AT485" s="242" t="s">
        <v>147</v>
      </c>
      <c r="AU485" s="242" t="s">
        <v>85</v>
      </c>
      <c r="AV485" s="11" t="s">
        <v>85</v>
      </c>
      <c r="AW485" s="11" t="s">
        <v>39</v>
      </c>
      <c r="AX485" s="11" t="s">
        <v>75</v>
      </c>
      <c r="AY485" s="242" t="s">
        <v>133</v>
      </c>
    </row>
    <row r="486" s="12" customFormat="1">
      <c r="B486" s="243"/>
      <c r="C486" s="244"/>
      <c r="D486" s="228" t="s">
        <v>147</v>
      </c>
      <c r="E486" s="245" t="s">
        <v>21</v>
      </c>
      <c r="F486" s="246" t="s">
        <v>149</v>
      </c>
      <c r="G486" s="244"/>
      <c r="H486" s="247">
        <v>55.832999999999998</v>
      </c>
      <c r="I486" s="248"/>
      <c r="J486" s="244"/>
      <c r="K486" s="244"/>
      <c r="L486" s="249"/>
      <c r="M486" s="250"/>
      <c r="N486" s="251"/>
      <c r="O486" s="251"/>
      <c r="P486" s="251"/>
      <c r="Q486" s="251"/>
      <c r="R486" s="251"/>
      <c r="S486" s="251"/>
      <c r="T486" s="252"/>
      <c r="AT486" s="253" t="s">
        <v>147</v>
      </c>
      <c r="AU486" s="253" t="s">
        <v>85</v>
      </c>
      <c r="AV486" s="12" t="s">
        <v>141</v>
      </c>
      <c r="AW486" s="12" t="s">
        <v>39</v>
      </c>
      <c r="AX486" s="12" t="s">
        <v>83</v>
      </c>
      <c r="AY486" s="253" t="s">
        <v>133</v>
      </c>
    </row>
    <row r="487" s="1" customFormat="1" ht="16.5" customHeight="1">
      <c r="B487" s="45"/>
      <c r="C487" s="216" t="s">
        <v>526</v>
      </c>
      <c r="D487" s="216" t="s">
        <v>136</v>
      </c>
      <c r="E487" s="217" t="s">
        <v>522</v>
      </c>
      <c r="F487" s="218" t="s">
        <v>523</v>
      </c>
      <c r="G487" s="219" t="s">
        <v>248</v>
      </c>
      <c r="H487" s="220">
        <v>16.507999999999999</v>
      </c>
      <c r="I487" s="221"/>
      <c r="J487" s="222">
        <f>ROUND(I487*H487,2)</f>
        <v>0</v>
      </c>
      <c r="K487" s="218" t="s">
        <v>140</v>
      </c>
      <c r="L487" s="71"/>
      <c r="M487" s="223" t="s">
        <v>21</v>
      </c>
      <c r="N487" s="224" t="s">
        <v>46</v>
      </c>
      <c r="O487" s="46"/>
      <c r="P487" s="225">
        <f>O487*H487</f>
        <v>0</v>
      </c>
      <c r="Q487" s="225">
        <v>0</v>
      </c>
      <c r="R487" s="225">
        <f>Q487*H487</f>
        <v>0</v>
      </c>
      <c r="S487" s="225">
        <v>0</v>
      </c>
      <c r="T487" s="226">
        <f>S487*H487</f>
        <v>0</v>
      </c>
      <c r="AR487" s="23" t="s">
        <v>141</v>
      </c>
      <c r="AT487" s="23" t="s">
        <v>136</v>
      </c>
      <c r="AU487" s="23" t="s">
        <v>85</v>
      </c>
      <c r="AY487" s="23" t="s">
        <v>133</v>
      </c>
      <c r="BE487" s="227">
        <f>IF(N487="základní",J487,0)</f>
        <v>0</v>
      </c>
      <c r="BF487" s="227">
        <f>IF(N487="snížená",J487,0)</f>
        <v>0</v>
      </c>
      <c r="BG487" s="227">
        <f>IF(N487="zákl. přenesená",J487,0)</f>
        <v>0</v>
      </c>
      <c r="BH487" s="227">
        <f>IF(N487="sníž. přenesená",J487,0)</f>
        <v>0</v>
      </c>
      <c r="BI487" s="227">
        <f>IF(N487="nulová",J487,0)</f>
        <v>0</v>
      </c>
      <c r="BJ487" s="23" t="s">
        <v>83</v>
      </c>
      <c r="BK487" s="227">
        <f>ROUND(I487*H487,2)</f>
        <v>0</v>
      </c>
      <c r="BL487" s="23" t="s">
        <v>141</v>
      </c>
      <c r="BM487" s="23" t="s">
        <v>527</v>
      </c>
    </row>
    <row r="488" s="1" customFormat="1">
      <c r="B488" s="45"/>
      <c r="C488" s="73"/>
      <c r="D488" s="228" t="s">
        <v>143</v>
      </c>
      <c r="E488" s="73"/>
      <c r="F488" s="229" t="s">
        <v>525</v>
      </c>
      <c r="G488" s="73"/>
      <c r="H488" s="73"/>
      <c r="I488" s="186"/>
      <c r="J488" s="73"/>
      <c r="K488" s="73"/>
      <c r="L488" s="71"/>
      <c r="M488" s="230"/>
      <c r="N488" s="46"/>
      <c r="O488" s="46"/>
      <c r="P488" s="46"/>
      <c r="Q488" s="46"/>
      <c r="R488" s="46"/>
      <c r="S488" s="46"/>
      <c r="T488" s="94"/>
      <c r="AT488" s="23" t="s">
        <v>143</v>
      </c>
      <c r="AU488" s="23" t="s">
        <v>85</v>
      </c>
    </row>
    <row r="489" s="1" customFormat="1">
      <c r="B489" s="45"/>
      <c r="C489" s="73"/>
      <c r="D489" s="228" t="s">
        <v>145</v>
      </c>
      <c r="E489" s="73"/>
      <c r="F489" s="231" t="s">
        <v>214</v>
      </c>
      <c r="G489" s="73"/>
      <c r="H489" s="73"/>
      <c r="I489" s="186"/>
      <c r="J489" s="73"/>
      <c r="K489" s="73"/>
      <c r="L489" s="71"/>
      <c r="M489" s="230"/>
      <c r="N489" s="46"/>
      <c r="O489" s="46"/>
      <c r="P489" s="46"/>
      <c r="Q489" s="46"/>
      <c r="R489" s="46"/>
      <c r="S489" s="46"/>
      <c r="T489" s="94"/>
      <c r="AT489" s="23" t="s">
        <v>145</v>
      </c>
      <c r="AU489" s="23" t="s">
        <v>85</v>
      </c>
    </row>
    <row r="490" s="11" customFormat="1">
      <c r="B490" s="232"/>
      <c r="C490" s="233"/>
      <c r="D490" s="228" t="s">
        <v>147</v>
      </c>
      <c r="E490" s="234" t="s">
        <v>21</v>
      </c>
      <c r="F490" s="235" t="s">
        <v>505</v>
      </c>
      <c r="G490" s="233"/>
      <c r="H490" s="236">
        <v>16.507999999999999</v>
      </c>
      <c r="I490" s="237"/>
      <c r="J490" s="233"/>
      <c r="K490" s="233"/>
      <c r="L490" s="238"/>
      <c r="M490" s="239"/>
      <c r="N490" s="240"/>
      <c r="O490" s="240"/>
      <c r="P490" s="240"/>
      <c r="Q490" s="240"/>
      <c r="R490" s="240"/>
      <c r="S490" s="240"/>
      <c r="T490" s="241"/>
      <c r="AT490" s="242" t="s">
        <v>147</v>
      </c>
      <c r="AU490" s="242" t="s">
        <v>85</v>
      </c>
      <c r="AV490" s="11" t="s">
        <v>85</v>
      </c>
      <c r="AW490" s="11" t="s">
        <v>39</v>
      </c>
      <c r="AX490" s="11" t="s">
        <v>75</v>
      </c>
      <c r="AY490" s="242" t="s">
        <v>133</v>
      </c>
    </row>
    <row r="491" s="12" customFormat="1">
      <c r="B491" s="243"/>
      <c r="C491" s="244"/>
      <c r="D491" s="228" t="s">
        <v>147</v>
      </c>
      <c r="E491" s="245" t="s">
        <v>21</v>
      </c>
      <c r="F491" s="246" t="s">
        <v>149</v>
      </c>
      <c r="G491" s="244"/>
      <c r="H491" s="247">
        <v>16.507999999999999</v>
      </c>
      <c r="I491" s="248"/>
      <c r="J491" s="244"/>
      <c r="K491" s="244"/>
      <c r="L491" s="249"/>
      <c r="M491" s="250"/>
      <c r="N491" s="251"/>
      <c r="O491" s="251"/>
      <c r="P491" s="251"/>
      <c r="Q491" s="251"/>
      <c r="R491" s="251"/>
      <c r="S491" s="251"/>
      <c r="T491" s="252"/>
      <c r="AT491" s="253" t="s">
        <v>147</v>
      </c>
      <c r="AU491" s="253" t="s">
        <v>85</v>
      </c>
      <c r="AV491" s="12" t="s">
        <v>141</v>
      </c>
      <c r="AW491" s="12" t="s">
        <v>39</v>
      </c>
      <c r="AX491" s="12" t="s">
        <v>83</v>
      </c>
      <c r="AY491" s="253" t="s">
        <v>133</v>
      </c>
    </row>
    <row r="492" s="1" customFormat="1" ht="25.5" customHeight="1">
      <c r="B492" s="45"/>
      <c r="C492" s="216" t="s">
        <v>528</v>
      </c>
      <c r="D492" s="216" t="s">
        <v>136</v>
      </c>
      <c r="E492" s="217" t="s">
        <v>529</v>
      </c>
      <c r="F492" s="218" t="s">
        <v>530</v>
      </c>
      <c r="G492" s="219" t="s">
        <v>248</v>
      </c>
      <c r="H492" s="220">
        <v>59.154000000000003</v>
      </c>
      <c r="I492" s="221"/>
      <c r="J492" s="222">
        <f>ROUND(I492*H492,2)</f>
        <v>0</v>
      </c>
      <c r="K492" s="218" t="s">
        <v>140</v>
      </c>
      <c r="L492" s="71"/>
      <c r="M492" s="223" t="s">
        <v>21</v>
      </c>
      <c r="N492" s="224" t="s">
        <v>46</v>
      </c>
      <c r="O492" s="46"/>
      <c r="P492" s="225">
        <f>O492*H492</f>
        <v>0</v>
      </c>
      <c r="Q492" s="225">
        <v>0</v>
      </c>
      <c r="R492" s="225">
        <f>Q492*H492</f>
        <v>0</v>
      </c>
      <c r="S492" s="225">
        <v>0</v>
      </c>
      <c r="T492" s="226">
        <f>S492*H492</f>
        <v>0</v>
      </c>
      <c r="AR492" s="23" t="s">
        <v>141</v>
      </c>
      <c r="AT492" s="23" t="s">
        <v>136</v>
      </c>
      <c r="AU492" s="23" t="s">
        <v>85</v>
      </c>
      <c r="AY492" s="23" t="s">
        <v>133</v>
      </c>
      <c r="BE492" s="227">
        <f>IF(N492="základní",J492,0)</f>
        <v>0</v>
      </c>
      <c r="BF492" s="227">
        <f>IF(N492="snížená",J492,0)</f>
        <v>0</v>
      </c>
      <c r="BG492" s="227">
        <f>IF(N492="zákl. přenesená",J492,0)</f>
        <v>0</v>
      </c>
      <c r="BH492" s="227">
        <f>IF(N492="sníž. přenesená",J492,0)</f>
        <v>0</v>
      </c>
      <c r="BI492" s="227">
        <f>IF(N492="nulová",J492,0)</f>
        <v>0</v>
      </c>
      <c r="BJ492" s="23" t="s">
        <v>83</v>
      </c>
      <c r="BK492" s="227">
        <f>ROUND(I492*H492,2)</f>
        <v>0</v>
      </c>
      <c r="BL492" s="23" t="s">
        <v>141</v>
      </c>
      <c r="BM492" s="23" t="s">
        <v>531</v>
      </c>
    </row>
    <row r="493" s="1" customFormat="1">
      <c r="B493" s="45"/>
      <c r="C493" s="73"/>
      <c r="D493" s="228" t="s">
        <v>143</v>
      </c>
      <c r="E493" s="73"/>
      <c r="F493" s="229" t="s">
        <v>532</v>
      </c>
      <c r="G493" s="73"/>
      <c r="H493" s="73"/>
      <c r="I493" s="186"/>
      <c r="J493" s="73"/>
      <c r="K493" s="73"/>
      <c r="L493" s="71"/>
      <c r="M493" s="230"/>
      <c r="N493" s="46"/>
      <c r="O493" s="46"/>
      <c r="P493" s="46"/>
      <c r="Q493" s="46"/>
      <c r="R493" s="46"/>
      <c r="S493" s="46"/>
      <c r="T493" s="94"/>
      <c r="AT493" s="23" t="s">
        <v>143</v>
      </c>
      <c r="AU493" s="23" t="s">
        <v>85</v>
      </c>
    </row>
    <row r="494" s="1" customFormat="1">
      <c r="B494" s="45"/>
      <c r="C494" s="73"/>
      <c r="D494" s="228" t="s">
        <v>145</v>
      </c>
      <c r="E494" s="73"/>
      <c r="F494" s="231" t="s">
        <v>205</v>
      </c>
      <c r="G494" s="73"/>
      <c r="H494" s="73"/>
      <c r="I494" s="186"/>
      <c r="J494" s="73"/>
      <c r="K494" s="73"/>
      <c r="L494" s="71"/>
      <c r="M494" s="230"/>
      <c r="N494" s="46"/>
      <c r="O494" s="46"/>
      <c r="P494" s="46"/>
      <c r="Q494" s="46"/>
      <c r="R494" s="46"/>
      <c r="S494" s="46"/>
      <c r="T494" s="94"/>
      <c r="AT494" s="23" t="s">
        <v>145</v>
      </c>
      <c r="AU494" s="23" t="s">
        <v>85</v>
      </c>
    </row>
    <row r="495" s="11" customFormat="1">
      <c r="B495" s="232"/>
      <c r="C495" s="233"/>
      <c r="D495" s="228" t="s">
        <v>147</v>
      </c>
      <c r="E495" s="234" t="s">
        <v>21</v>
      </c>
      <c r="F495" s="235" t="s">
        <v>481</v>
      </c>
      <c r="G495" s="233"/>
      <c r="H495" s="236">
        <v>59.154000000000003</v>
      </c>
      <c r="I495" s="237"/>
      <c r="J495" s="233"/>
      <c r="K495" s="233"/>
      <c r="L495" s="238"/>
      <c r="M495" s="239"/>
      <c r="N495" s="240"/>
      <c r="O495" s="240"/>
      <c r="P495" s="240"/>
      <c r="Q495" s="240"/>
      <c r="R495" s="240"/>
      <c r="S495" s="240"/>
      <c r="T495" s="241"/>
      <c r="AT495" s="242" t="s">
        <v>147</v>
      </c>
      <c r="AU495" s="242" t="s">
        <v>85</v>
      </c>
      <c r="AV495" s="11" t="s">
        <v>85</v>
      </c>
      <c r="AW495" s="11" t="s">
        <v>39</v>
      </c>
      <c r="AX495" s="11" t="s">
        <v>75</v>
      </c>
      <c r="AY495" s="242" t="s">
        <v>133</v>
      </c>
    </row>
    <row r="496" s="12" customFormat="1">
      <c r="B496" s="243"/>
      <c r="C496" s="244"/>
      <c r="D496" s="228" t="s">
        <v>147</v>
      </c>
      <c r="E496" s="245" t="s">
        <v>21</v>
      </c>
      <c r="F496" s="246" t="s">
        <v>149</v>
      </c>
      <c r="G496" s="244"/>
      <c r="H496" s="247">
        <v>59.154000000000003</v>
      </c>
      <c r="I496" s="248"/>
      <c r="J496" s="244"/>
      <c r="K496" s="244"/>
      <c r="L496" s="249"/>
      <c r="M496" s="250"/>
      <c r="N496" s="251"/>
      <c r="O496" s="251"/>
      <c r="P496" s="251"/>
      <c r="Q496" s="251"/>
      <c r="R496" s="251"/>
      <c r="S496" s="251"/>
      <c r="T496" s="252"/>
      <c r="AT496" s="253" t="s">
        <v>147</v>
      </c>
      <c r="AU496" s="253" t="s">
        <v>85</v>
      </c>
      <c r="AV496" s="12" t="s">
        <v>141</v>
      </c>
      <c r="AW496" s="12" t="s">
        <v>39</v>
      </c>
      <c r="AX496" s="12" t="s">
        <v>83</v>
      </c>
      <c r="AY496" s="253" t="s">
        <v>133</v>
      </c>
    </row>
    <row r="497" s="1" customFormat="1" ht="25.5" customHeight="1">
      <c r="B497" s="45"/>
      <c r="C497" s="216" t="s">
        <v>533</v>
      </c>
      <c r="D497" s="216" t="s">
        <v>136</v>
      </c>
      <c r="E497" s="217" t="s">
        <v>529</v>
      </c>
      <c r="F497" s="218" t="s">
        <v>530</v>
      </c>
      <c r="G497" s="219" t="s">
        <v>248</v>
      </c>
      <c r="H497" s="220">
        <v>0.070000000000000007</v>
      </c>
      <c r="I497" s="221"/>
      <c r="J497" s="222">
        <f>ROUND(I497*H497,2)</f>
        <v>0</v>
      </c>
      <c r="K497" s="218" t="s">
        <v>140</v>
      </c>
      <c r="L497" s="71"/>
      <c r="M497" s="223" t="s">
        <v>21</v>
      </c>
      <c r="N497" s="224" t="s">
        <v>46</v>
      </c>
      <c r="O497" s="46"/>
      <c r="P497" s="225">
        <f>O497*H497</f>
        <v>0</v>
      </c>
      <c r="Q497" s="225">
        <v>0</v>
      </c>
      <c r="R497" s="225">
        <f>Q497*H497</f>
        <v>0</v>
      </c>
      <c r="S497" s="225">
        <v>0</v>
      </c>
      <c r="T497" s="226">
        <f>S497*H497</f>
        <v>0</v>
      </c>
      <c r="AR497" s="23" t="s">
        <v>141</v>
      </c>
      <c r="AT497" s="23" t="s">
        <v>136</v>
      </c>
      <c r="AU497" s="23" t="s">
        <v>85</v>
      </c>
      <c r="AY497" s="23" t="s">
        <v>133</v>
      </c>
      <c r="BE497" s="227">
        <f>IF(N497="základní",J497,0)</f>
        <v>0</v>
      </c>
      <c r="BF497" s="227">
        <f>IF(N497="snížená",J497,0)</f>
        <v>0</v>
      </c>
      <c r="BG497" s="227">
        <f>IF(N497="zákl. přenesená",J497,0)</f>
        <v>0</v>
      </c>
      <c r="BH497" s="227">
        <f>IF(N497="sníž. přenesená",J497,0)</f>
        <v>0</v>
      </c>
      <c r="BI497" s="227">
        <f>IF(N497="nulová",J497,0)</f>
        <v>0</v>
      </c>
      <c r="BJ497" s="23" t="s">
        <v>83</v>
      </c>
      <c r="BK497" s="227">
        <f>ROUND(I497*H497,2)</f>
        <v>0</v>
      </c>
      <c r="BL497" s="23" t="s">
        <v>141</v>
      </c>
      <c r="BM497" s="23" t="s">
        <v>534</v>
      </c>
    </row>
    <row r="498" s="1" customFormat="1">
      <c r="B498" s="45"/>
      <c r="C498" s="73"/>
      <c r="D498" s="228" t="s">
        <v>143</v>
      </c>
      <c r="E498" s="73"/>
      <c r="F498" s="229" t="s">
        <v>532</v>
      </c>
      <c r="G498" s="73"/>
      <c r="H498" s="73"/>
      <c r="I498" s="186"/>
      <c r="J498" s="73"/>
      <c r="K498" s="73"/>
      <c r="L498" s="71"/>
      <c r="M498" s="230"/>
      <c r="N498" s="46"/>
      <c r="O498" s="46"/>
      <c r="P498" s="46"/>
      <c r="Q498" s="46"/>
      <c r="R498" s="46"/>
      <c r="S498" s="46"/>
      <c r="T498" s="94"/>
      <c r="AT498" s="23" t="s">
        <v>143</v>
      </c>
      <c r="AU498" s="23" t="s">
        <v>85</v>
      </c>
    </row>
    <row r="499" s="1" customFormat="1">
      <c r="B499" s="45"/>
      <c r="C499" s="73"/>
      <c r="D499" s="228" t="s">
        <v>145</v>
      </c>
      <c r="E499" s="73"/>
      <c r="F499" s="231" t="s">
        <v>214</v>
      </c>
      <c r="G499" s="73"/>
      <c r="H499" s="73"/>
      <c r="I499" s="186"/>
      <c r="J499" s="73"/>
      <c r="K499" s="73"/>
      <c r="L499" s="71"/>
      <c r="M499" s="230"/>
      <c r="N499" s="46"/>
      <c r="O499" s="46"/>
      <c r="P499" s="46"/>
      <c r="Q499" s="46"/>
      <c r="R499" s="46"/>
      <c r="S499" s="46"/>
      <c r="T499" s="94"/>
      <c r="AT499" s="23" t="s">
        <v>145</v>
      </c>
      <c r="AU499" s="23" t="s">
        <v>85</v>
      </c>
    </row>
    <row r="500" s="11" customFormat="1">
      <c r="B500" s="232"/>
      <c r="C500" s="233"/>
      <c r="D500" s="228" t="s">
        <v>147</v>
      </c>
      <c r="E500" s="234" t="s">
        <v>21</v>
      </c>
      <c r="F500" s="235" t="s">
        <v>535</v>
      </c>
      <c r="G500" s="233"/>
      <c r="H500" s="236">
        <v>0.070000000000000007</v>
      </c>
      <c r="I500" s="237"/>
      <c r="J500" s="233"/>
      <c r="K500" s="233"/>
      <c r="L500" s="238"/>
      <c r="M500" s="239"/>
      <c r="N500" s="240"/>
      <c r="O500" s="240"/>
      <c r="P500" s="240"/>
      <c r="Q500" s="240"/>
      <c r="R500" s="240"/>
      <c r="S500" s="240"/>
      <c r="T500" s="241"/>
      <c r="AT500" s="242" t="s">
        <v>147</v>
      </c>
      <c r="AU500" s="242" t="s">
        <v>85</v>
      </c>
      <c r="AV500" s="11" t="s">
        <v>85</v>
      </c>
      <c r="AW500" s="11" t="s">
        <v>39</v>
      </c>
      <c r="AX500" s="11" t="s">
        <v>75</v>
      </c>
      <c r="AY500" s="242" t="s">
        <v>133</v>
      </c>
    </row>
    <row r="501" s="12" customFormat="1">
      <c r="B501" s="243"/>
      <c r="C501" s="244"/>
      <c r="D501" s="228" t="s">
        <v>147</v>
      </c>
      <c r="E501" s="245" t="s">
        <v>21</v>
      </c>
      <c r="F501" s="246" t="s">
        <v>149</v>
      </c>
      <c r="G501" s="244"/>
      <c r="H501" s="247">
        <v>0.070000000000000007</v>
      </c>
      <c r="I501" s="248"/>
      <c r="J501" s="244"/>
      <c r="K501" s="244"/>
      <c r="L501" s="249"/>
      <c r="M501" s="250"/>
      <c r="N501" s="251"/>
      <c r="O501" s="251"/>
      <c r="P501" s="251"/>
      <c r="Q501" s="251"/>
      <c r="R501" s="251"/>
      <c r="S501" s="251"/>
      <c r="T501" s="252"/>
      <c r="AT501" s="253" t="s">
        <v>147</v>
      </c>
      <c r="AU501" s="253" t="s">
        <v>85</v>
      </c>
      <c r="AV501" s="12" t="s">
        <v>141</v>
      </c>
      <c r="AW501" s="12" t="s">
        <v>39</v>
      </c>
      <c r="AX501" s="12" t="s">
        <v>83</v>
      </c>
      <c r="AY501" s="253" t="s">
        <v>133</v>
      </c>
    </row>
    <row r="502" s="10" customFormat="1" ht="29.88" customHeight="1">
      <c r="B502" s="200"/>
      <c r="C502" s="201"/>
      <c r="D502" s="202" t="s">
        <v>74</v>
      </c>
      <c r="E502" s="214" t="s">
        <v>536</v>
      </c>
      <c r="F502" s="214" t="s">
        <v>537</v>
      </c>
      <c r="G502" s="201"/>
      <c r="H502" s="201"/>
      <c r="I502" s="204"/>
      <c r="J502" s="215">
        <f>BK502</f>
        <v>0</v>
      </c>
      <c r="K502" s="201"/>
      <c r="L502" s="206"/>
      <c r="M502" s="207"/>
      <c r="N502" s="208"/>
      <c r="O502" s="208"/>
      <c r="P502" s="209">
        <f>SUM(P503:P534)</f>
        <v>0</v>
      </c>
      <c r="Q502" s="208"/>
      <c r="R502" s="209">
        <f>SUM(R503:R534)</f>
        <v>0</v>
      </c>
      <c r="S502" s="208"/>
      <c r="T502" s="210">
        <f>SUM(T503:T534)</f>
        <v>0</v>
      </c>
      <c r="AR502" s="211" t="s">
        <v>83</v>
      </c>
      <c r="AT502" s="212" t="s">
        <v>74</v>
      </c>
      <c r="AU502" s="212" t="s">
        <v>83</v>
      </c>
      <c r="AY502" s="211" t="s">
        <v>133</v>
      </c>
      <c r="BK502" s="213">
        <f>SUM(BK503:BK534)</f>
        <v>0</v>
      </c>
    </row>
    <row r="503" s="1" customFormat="1" ht="25.5" customHeight="1">
      <c r="B503" s="45"/>
      <c r="C503" s="216" t="s">
        <v>538</v>
      </c>
      <c r="D503" s="216" t="s">
        <v>136</v>
      </c>
      <c r="E503" s="217" t="s">
        <v>539</v>
      </c>
      <c r="F503" s="218" t="s">
        <v>540</v>
      </c>
      <c r="G503" s="219" t="s">
        <v>248</v>
      </c>
      <c r="H503" s="220">
        <v>301.54899999999998</v>
      </c>
      <c r="I503" s="221"/>
      <c r="J503" s="222">
        <f>ROUND(I503*H503,2)</f>
        <v>0</v>
      </c>
      <c r="K503" s="218" t="s">
        <v>140</v>
      </c>
      <c r="L503" s="71"/>
      <c r="M503" s="223" t="s">
        <v>21</v>
      </c>
      <c r="N503" s="224" t="s">
        <v>46</v>
      </c>
      <c r="O503" s="46"/>
      <c r="P503" s="225">
        <f>O503*H503</f>
        <v>0</v>
      </c>
      <c r="Q503" s="225">
        <v>0</v>
      </c>
      <c r="R503" s="225">
        <f>Q503*H503</f>
        <v>0</v>
      </c>
      <c r="S503" s="225">
        <v>0</v>
      </c>
      <c r="T503" s="226">
        <f>S503*H503</f>
        <v>0</v>
      </c>
      <c r="AR503" s="23" t="s">
        <v>141</v>
      </c>
      <c r="AT503" s="23" t="s">
        <v>136</v>
      </c>
      <c r="AU503" s="23" t="s">
        <v>85</v>
      </c>
      <c r="AY503" s="23" t="s">
        <v>133</v>
      </c>
      <c r="BE503" s="227">
        <f>IF(N503="základní",J503,0)</f>
        <v>0</v>
      </c>
      <c r="BF503" s="227">
        <f>IF(N503="snížená",J503,0)</f>
        <v>0</v>
      </c>
      <c r="BG503" s="227">
        <f>IF(N503="zákl. přenesená",J503,0)</f>
        <v>0</v>
      </c>
      <c r="BH503" s="227">
        <f>IF(N503="sníž. přenesená",J503,0)</f>
        <v>0</v>
      </c>
      <c r="BI503" s="227">
        <f>IF(N503="nulová",J503,0)</f>
        <v>0</v>
      </c>
      <c r="BJ503" s="23" t="s">
        <v>83</v>
      </c>
      <c r="BK503" s="227">
        <f>ROUND(I503*H503,2)</f>
        <v>0</v>
      </c>
      <c r="BL503" s="23" t="s">
        <v>141</v>
      </c>
      <c r="BM503" s="23" t="s">
        <v>541</v>
      </c>
    </row>
    <row r="504" s="1" customFormat="1">
      <c r="B504" s="45"/>
      <c r="C504" s="73"/>
      <c r="D504" s="228" t="s">
        <v>143</v>
      </c>
      <c r="E504" s="73"/>
      <c r="F504" s="229" t="s">
        <v>542</v>
      </c>
      <c r="G504" s="73"/>
      <c r="H504" s="73"/>
      <c r="I504" s="186"/>
      <c r="J504" s="73"/>
      <c r="K504" s="73"/>
      <c r="L504" s="71"/>
      <c r="M504" s="230"/>
      <c r="N504" s="46"/>
      <c r="O504" s="46"/>
      <c r="P504" s="46"/>
      <c r="Q504" s="46"/>
      <c r="R504" s="46"/>
      <c r="S504" s="46"/>
      <c r="T504" s="94"/>
      <c r="AT504" s="23" t="s">
        <v>143</v>
      </c>
      <c r="AU504" s="23" t="s">
        <v>85</v>
      </c>
    </row>
    <row r="505" s="1" customFormat="1">
      <c r="B505" s="45"/>
      <c r="C505" s="73"/>
      <c r="D505" s="228" t="s">
        <v>145</v>
      </c>
      <c r="E505" s="73"/>
      <c r="F505" s="231" t="s">
        <v>205</v>
      </c>
      <c r="G505" s="73"/>
      <c r="H505" s="73"/>
      <c r="I505" s="186"/>
      <c r="J505" s="73"/>
      <c r="K505" s="73"/>
      <c r="L505" s="71"/>
      <c r="M505" s="230"/>
      <c r="N505" s="46"/>
      <c r="O505" s="46"/>
      <c r="P505" s="46"/>
      <c r="Q505" s="46"/>
      <c r="R505" s="46"/>
      <c r="S505" s="46"/>
      <c r="T505" s="94"/>
      <c r="AT505" s="23" t="s">
        <v>145</v>
      </c>
      <c r="AU505" s="23" t="s">
        <v>85</v>
      </c>
    </row>
    <row r="506" s="11" customFormat="1">
      <c r="B506" s="232"/>
      <c r="C506" s="233"/>
      <c r="D506" s="228" t="s">
        <v>147</v>
      </c>
      <c r="E506" s="234" t="s">
        <v>21</v>
      </c>
      <c r="F506" s="235" t="s">
        <v>543</v>
      </c>
      <c r="G506" s="233"/>
      <c r="H506" s="236">
        <v>301.54899999999998</v>
      </c>
      <c r="I506" s="237"/>
      <c r="J506" s="233"/>
      <c r="K506" s="233"/>
      <c r="L506" s="238"/>
      <c r="M506" s="239"/>
      <c r="N506" s="240"/>
      <c r="O506" s="240"/>
      <c r="P506" s="240"/>
      <c r="Q506" s="240"/>
      <c r="R506" s="240"/>
      <c r="S506" s="240"/>
      <c r="T506" s="241"/>
      <c r="AT506" s="242" t="s">
        <v>147</v>
      </c>
      <c r="AU506" s="242" t="s">
        <v>85</v>
      </c>
      <c r="AV506" s="11" t="s">
        <v>85</v>
      </c>
      <c r="AW506" s="11" t="s">
        <v>39</v>
      </c>
      <c r="AX506" s="11" t="s">
        <v>75</v>
      </c>
      <c r="AY506" s="242" t="s">
        <v>133</v>
      </c>
    </row>
    <row r="507" s="12" customFormat="1">
      <c r="B507" s="243"/>
      <c r="C507" s="244"/>
      <c r="D507" s="228" t="s">
        <v>147</v>
      </c>
      <c r="E507" s="245" t="s">
        <v>21</v>
      </c>
      <c r="F507" s="246" t="s">
        <v>149</v>
      </c>
      <c r="G507" s="244"/>
      <c r="H507" s="247">
        <v>301.54899999999998</v>
      </c>
      <c r="I507" s="248"/>
      <c r="J507" s="244"/>
      <c r="K507" s="244"/>
      <c r="L507" s="249"/>
      <c r="M507" s="250"/>
      <c r="N507" s="251"/>
      <c r="O507" s="251"/>
      <c r="P507" s="251"/>
      <c r="Q507" s="251"/>
      <c r="R507" s="251"/>
      <c r="S507" s="251"/>
      <c r="T507" s="252"/>
      <c r="AT507" s="253" t="s">
        <v>147</v>
      </c>
      <c r="AU507" s="253" t="s">
        <v>85</v>
      </c>
      <c r="AV507" s="12" t="s">
        <v>141</v>
      </c>
      <c r="AW507" s="12" t="s">
        <v>39</v>
      </c>
      <c r="AX507" s="12" t="s">
        <v>83</v>
      </c>
      <c r="AY507" s="253" t="s">
        <v>133</v>
      </c>
    </row>
    <row r="508" s="1" customFormat="1" ht="25.5" customHeight="1">
      <c r="B508" s="45"/>
      <c r="C508" s="216" t="s">
        <v>544</v>
      </c>
      <c r="D508" s="216" t="s">
        <v>136</v>
      </c>
      <c r="E508" s="217" t="s">
        <v>539</v>
      </c>
      <c r="F508" s="218" t="s">
        <v>540</v>
      </c>
      <c r="G508" s="219" t="s">
        <v>248</v>
      </c>
      <c r="H508" s="220">
        <v>69.415999999999997</v>
      </c>
      <c r="I508" s="221"/>
      <c r="J508" s="222">
        <f>ROUND(I508*H508,2)</f>
        <v>0</v>
      </c>
      <c r="K508" s="218" t="s">
        <v>140</v>
      </c>
      <c r="L508" s="71"/>
      <c r="M508" s="223" t="s">
        <v>21</v>
      </c>
      <c r="N508" s="224" t="s">
        <v>46</v>
      </c>
      <c r="O508" s="46"/>
      <c r="P508" s="225">
        <f>O508*H508</f>
        <v>0</v>
      </c>
      <c r="Q508" s="225">
        <v>0</v>
      </c>
      <c r="R508" s="225">
        <f>Q508*H508</f>
        <v>0</v>
      </c>
      <c r="S508" s="225">
        <v>0</v>
      </c>
      <c r="T508" s="226">
        <f>S508*H508</f>
        <v>0</v>
      </c>
      <c r="AR508" s="23" t="s">
        <v>141</v>
      </c>
      <c r="AT508" s="23" t="s">
        <v>136</v>
      </c>
      <c r="AU508" s="23" t="s">
        <v>85</v>
      </c>
      <c r="AY508" s="23" t="s">
        <v>133</v>
      </c>
      <c r="BE508" s="227">
        <f>IF(N508="základní",J508,0)</f>
        <v>0</v>
      </c>
      <c r="BF508" s="227">
        <f>IF(N508="snížená",J508,0)</f>
        <v>0</v>
      </c>
      <c r="BG508" s="227">
        <f>IF(N508="zákl. přenesená",J508,0)</f>
        <v>0</v>
      </c>
      <c r="BH508" s="227">
        <f>IF(N508="sníž. přenesená",J508,0)</f>
        <v>0</v>
      </c>
      <c r="BI508" s="227">
        <f>IF(N508="nulová",J508,0)</f>
        <v>0</v>
      </c>
      <c r="BJ508" s="23" t="s">
        <v>83</v>
      </c>
      <c r="BK508" s="227">
        <f>ROUND(I508*H508,2)</f>
        <v>0</v>
      </c>
      <c r="BL508" s="23" t="s">
        <v>141</v>
      </c>
      <c r="BM508" s="23" t="s">
        <v>545</v>
      </c>
    </row>
    <row r="509" s="1" customFormat="1">
      <c r="B509" s="45"/>
      <c r="C509" s="73"/>
      <c r="D509" s="228" t="s">
        <v>143</v>
      </c>
      <c r="E509" s="73"/>
      <c r="F509" s="229" t="s">
        <v>542</v>
      </c>
      <c r="G509" s="73"/>
      <c r="H509" s="73"/>
      <c r="I509" s="186"/>
      <c r="J509" s="73"/>
      <c r="K509" s="73"/>
      <c r="L509" s="71"/>
      <c r="M509" s="230"/>
      <c r="N509" s="46"/>
      <c r="O509" s="46"/>
      <c r="P509" s="46"/>
      <c r="Q509" s="46"/>
      <c r="R509" s="46"/>
      <c r="S509" s="46"/>
      <c r="T509" s="94"/>
      <c r="AT509" s="23" t="s">
        <v>143</v>
      </c>
      <c r="AU509" s="23" t="s">
        <v>85</v>
      </c>
    </row>
    <row r="510" s="1" customFormat="1">
      <c r="B510" s="45"/>
      <c r="C510" s="73"/>
      <c r="D510" s="228" t="s">
        <v>145</v>
      </c>
      <c r="E510" s="73"/>
      <c r="F510" s="231" t="s">
        <v>214</v>
      </c>
      <c r="G510" s="73"/>
      <c r="H510" s="73"/>
      <c r="I510" s="186"/>
      <c r="J510" s="73"/>
      <c r="K510" s="73"/>
      <c r="L510" s="71"/>
      <c r="M510" s="230"/>
      <c r="N510" s="46"/>
      <c r="O510" s="46"/>
      <c r="P510" s="46"/>
      <c r="Q510" s="46"/>
      <c r="R510" s="46"/>
      <c r="S510" s="46"/>
      <c r="T510" s="94"/>
      <c r="AT510" s="23" t="s">
        <v>145</v>
      </c>
      <c r="AU510" s="23" t="s">
        <v>85</v>
      </c>
    </row>
    <row r="511" s="11" customFormat="1">
      <c r="B511" s="232"/>
      <c r="C511" s="233"/>
      <c r="D511" s="228" t="s">
        <v>147</v>
      </c>
      <c r="E511" s="234" t="s">
        <v>21</v>
      </c>
      <c r="F511" s="235" t="s">
        <v>546</v>
      </c>
      <c r="G511" s="233"/>
      <c r="H511" s="236">
        <v>69.415999999999997</v>
      </c>
      <c r="I511" s="237"/>
      <c r="J511" s="233"/>
      <c r="K511" s="233"/>
      <c r="L511" s="238"/>
      <c r="M511" s="239"/>
      <c r="N511" s="240"/>
      <c r="O511" s="240"/>
      <c r="P511" s="240"/>
      <c r="Q511" s="240"/>
      <c r="R511" s="240"/>
      <c r="S511" s="240"/>
      <c r="T511" s="241"/>
      <c r="AT511" s="242" t="s">
        <v>147</v>
      </c>
      <c r="AU511" s="242" t="s">
        <v>85</v>
      </c>
      <c r="AV511" s="11" t="s">
        <v>85</v>
      </c>
      <c r="AW511" s="11" t="s">
        <v>39</v>
      </c>
      <c r="AX511" s="11" t="s">
        <v>75</v>
      </c>
      <c r="AY511" s="242" t="s">
        <v>133</v>
      </c>
    </row>
    <row r="512" s="12" customFormat="1">
      <c r="B512" s="243"/>
      <c r="C512" s="244"/>
      <c r="D512" s="228" t="s">
        <v>147</v>
      </c>
      <c r="E512" s="245" t="s">
        <v>21</v>
      </c>
      <c r="F512" s="246" t="s">
        <v>149</v>
      </c>
      <c r="G512" s="244"/>
      <c r="H512" s="247">
        <v>69.415999999999997</v>
      </c>
      <c r="I512" s="248"/>
      <c r="J512" s="244"/>
      <c r="K512" s="244"/>
      <c r="L512" s="249"/>
      <c r="M512" s="250"/>
      <c r="N512" s="251"/>
      <c r="O512" s="251"/>
      <c r="P512" s="251"/>
      <c r="Q512" s="251"/>
      <c r="R512" s="251"/>
      <c r="S512" s="251"/>
      <c r="T512" s="252"/>
      <c r="AT512" s="253" t="s">
        <v>147</v>
      </c>
      <c r="AU512" s="253" t="s">
        <v>85</v>
      </c>
      <c r="AV512" s="12" t="s">
        <v>141</v>
      </c>
      <c r="AW512" s="12" t="s">
        <v>39</v>
      </c>
      <c r="AX512" s="12" t="s">
        <v>83</v>
      </c>
      <c r="AY512" s="253" t="s">
        <v>133</v>
      </c>
    </row>
    <row r="513" s="1" customFormat="1" ht="25.5" customHeight="1">
      <c r="B513" s="45"/>
      <c r="C513" s="216" t="s">
        <v>547</v>
      </c>
      <c r="D513" s="216" t="s">
        <v>136</v>
      </c>
      <c r="E513" s="217" t="s">
        <v>548</v>
      </c>
      <c r="F513" s="218" t="s">
        <v>549</v>
      </c>
      <c r="G513" s="219" t="s">
        <v>248</v>
      </c>
      <c r="H513" s="220">
        <v>301.54899999999998</v>
      </c>
      <c r="I513" s="221"/>
      <c r="J513" s="222">
        <f>ROUND(I513*H513,2)</f>
        <v>0</v>
      </c>
      <c r="K513" s="218" t="s">
        <v>140</v>
      </c>
      <c r="L513" s="71"/>
      <c r="M513" s="223" t="s">
        <v>21</v>
      </c>
      <c r="N513" s="224" t="s">
        <v>46</v>
      </c>
      <c r="O513" s="46"/>
      <c r="P513" s="225">
        <f>O513*H513</f>
        <v>0</v>
      </c>
      <c r="Q513" s="225">
        <v>0</v>
      </c>
      <c r="R513" s="225">
        <f>Q513*H513</f>
        <v>0</v>
      </c>
      <c r="S513" s="225">
        <v>0</v>
      </c>
      <c r="T513" s="226">
        <f>S513*H513</f>
        <v>0</v>
      </c>
      <c r="AR513" s="23" t="s">
        <v>141</v>
      </c>
      <c r="AT513" s="23" t="s">
        <v>136</v>
      </c>
      <c r="AU513" s="23" t="s">
        <v>85</v>
      </c>
      <c r="AY513" s="23" t="s">
        <v>133</v>
      </c>
      <c r="BE513" s="227">
        <f>IF(N513="základní",J513,0)</f>
        <v>0</v>
      </c>
      <c r="BF513" s="227">
        <f>IF(N513="snížená",J513,0)</f>
        <v>0</v>
      </c>
      <c r="BG513" s="227">
        <f>IF(N513="zákl. přenesená",J513,0)</f>
        <v>0</v>
      </c>
      <c r="BH513" s="227">
        <f>IF(N513="sníž. přenesená",J513,0)</f>
        <v>0</v>
      </c>
      <c r="BI513" s="227">
        <f>IF(N513="nulová",J513,0)</f>
        <v>0</v>
      </c>
      <c r="BJ513" s="23" t="s">
        <v>83</v>
      </c>
      <c r="BK513" s="227">
        <f>ROUND(I513*H513,2)</f>
        <v>0</v>
      </c>
      <c r="BL513" s="23" t="s">
        <v>141</v>
      </c>
      <c r="BM513" s="23" t="s">
        <v>550</v>
      </c>
    </row>
    <row r="514" s="1" customFormat="1">
      <c r="B514" s="45"/>
      <c r="C514" s="73"/>
      <c r="D514" s="228" t="s">
        <v>143</v>
      </c>
      <c r="E514" s="73"/>
      <c r="F514" s="229" t="s">
        <v>551</v>
      </c>
      <c r="G514" s="73"/>
      <c r="H514" s="73"/>
      <c r="I514" s="186"/>
      <c r="J514" s="73"/>
      <c r="K514" s="73"/>
      <c r="L514" s="71"/>
      <c r="M514" s="230"/>
      <c r="N514" s="46"/>
      <c r="O514" s="46"/>
      <c r="P514" s="46"/>
      <c r="Q514" s="46"/>
      <c r="R514" s="46"/>
      <c r="S514" s="46"/>
      <c r="T514" s="94"/>
      <c r="AT514" s="23" t="s">
        <v>143</v>
      </c>
      <c r="AU514" s="23" t="s">
        <v>85</v>
      </c>
    </row>
    <row r="515" s="1" customFormat="1">
      <c r="B515" s="45"/>
      <c r="C515" s="73"/>
      <c r="D515" s="228" t="s">
        <v>145</v>
      </c>
      <c r="E515" s="73"/>
      <c r="F515" s="231" t="s">
        <v>205</v>
      </c>
      <c r="G515" s="73"/>
      <c r="H515" s="73"/>
      <c r="I515" s="186"/>
      <c r="J515" s="73"/>
      <c r="K515" s="73"/>
      <c r="L515" s="71"/>
      <c r="M515" s="230"/>
      <c r="N515" s="46"/>
      <c r="O515" s="46"/>
      <c r="P515" s="46"/>
      <c r="Q515" s="46"/>
      <c r="R515" s="46"/>
      <c r="S515" s="46"/>
      <c r="T515" s="94"/>
      <c r="AT515" s="23" t="s">
        <v>145</v>
      </c>
      <c r="AU515" s="23" t="s">
        <v>85</v>
      </c>
    </row>
    <row r="516" s="11" customFormat="1">
      <c r="B516" s="232"/>
      <c r="C516" s="233"/>
      <c r="D516" s="228" t="s">
        <v>147</v>
      </c>
      <c r="E516" s="234" t="s">
        <v>21</v>
      </c>
      <c r="F516" s="235" t="s">
        <v>543</v>
      </c>
      <c r="G516" s="233"/>
      <c r="H516" s="236">
        <v>301.54899999999998</v>
      </c>
      <c r="I516" s="237"/>
      <c r="J516" s="233"/>
      <c r="K516" s="233"/>
      <c r="L516" s="238"/>
      <c r="M516" s="239"/>
      <c r="N516" s="240"/>
      <c r="O516" s="240"/>
      <c r="P516" s="240"/>
      <c r="Q516" s="240"/>
      <c r="R516" s="240"/>
      <c r="S516" s="240"/>
      <c r="T516" s="241"/>
      <c r="AT516" s="242" t="s">
        <v>147</v>
      </c>
      <c r="AU516" s="242" t="s">
        <v>85</v>
      </c>
      <c r="AV516" s="11" t="s">
        <v>85</v>
      </c>
      <c r="AW516" s="11" t="s">
        <v>39</v>
      </c>
      <c r="AX516" s="11" t="s">
        <v>75</v>
      </c>
      <c r="AY516" s="242" t="s">
        <v>133</v>
      </c>
    </row>
    <row r="517" s="12" customFormat="1">
      <c r="B517" s="243"/>
      <c r="C517" s="244"/>
      <c r="D517" s="228" t="s">
        <v>147</v>
      </c>
      <c r="E517" s="245" t="s">
        <v>21</v>
      </c>
      <c r="F517" s="246" t="s">
        <v>149</v>
      </c>
      <c r="G517" s="244"/>
      <c r="H517" s="247">
        <v>301.54899999999998</v>
      </c>
      <c r="I517" s="248"/>
      <c r="J517" s="244"/>
      <c r="K517" s="244"/>
      <c r="L517" s="249"/>
      <c r="M517" s="250"/>
      <c r="N517" s="251"/>
      <c r="O517" s="251"/>
      <c r="P517" s="251"/>
      <c r="Q517" s="251"/>
      <c r="R517" s="251"/>
      <c r="S517" s="251"/>
      <c r="T517" s="252"/>
      <c r="AT517" s="253" t="s">
        <v>147</v>
      </c>
      <c r="AU517" s="253" t="s">
        <v>85</v>
      </c>
      <c r="AV517" s="12" t="s">
        <v>141</v>
      </c>
      <c r="AW517" s="12" t="s">
        <v>39</v>
      </c>
      <c r="AX517" s="12" t="s">
        <v>83</v>
      </c>
      <c r="AY517" s="253" t="s">
        <v>133</v>
      </c>
    </row>
    <row r="518" s="1" customFormat="1" ht="25.5" customHeight="1">
      <c r="B518" s="45"/>
      <c r="C518" s="216" t="s">
        <v>552</v>
      </c>
      <c r="D518" s="216" t="s">
        <v>136</v>
      </c>
      <c r="E518" s="217" t="s">
        <v>548</v>
      </c>
      <c r="F518" s="218" t="s">
        <v>549</v>
      </c>
      <c r="G518" s="219" t="s">
        <v>248</v>
      </c>
      <c r="H518" s="220">
        <v>69.415999999999997</v>
      </c>
      <c r="I518" s="221"/>
      <c r="J518" s="222">
        <f>ROUND(I518*H518,2)</f>
        <v>0</v>
      </c>
      <c r="K518" s="218" t="s">
        <v>140</v>
      </c>
      <c r="L518" s="71"/>
      <c r="M518" s="223" t="s">
        <v>21</v>
      </c>
      <c r="N518" s="224" t="s">
        <v>46</v>
      </c>
      <c r="O518" s="46"/>
      <c r="P518" s="225">
        <f>O518*H518</f>
        <v>0</v>
      </c>
      <c r="Q518" s="225">
        <v>0</v>
      </c>
      <c r="R518" s="225">
        <f>Q518*H518</f>
        <v>0</v>
      </c>
      <c r="S518" s="225">
        <v>0</v>
      </c>
      <c r="T518" s="226">
        <f>S518*H518</f>
        <v>0</v>
      </c>
      <c r="AR518" s="23" t="s">
        <v>141</v>
      </c>
      <c r="AT518" s="23" t="s">
        <v>136</v>
      </c>
      <c r="AU518" s="23" t="s">
        <v>85</v>
      </c>
      <c r="AY518" s="23" t="s">
        <v>133</v>
      </c>
      <c r="BE518" s="227">
        <f>IF(N518="základní",J518,0)</f>
        <v>0</v>
      </c>
      <c r="BF518" s="227">
        <f>IF(N518="snížená",J518,0)</f>
        <v>0</v>
      </c>
      <c r="BG518" s="227">
        <f>IF(N518="zákl. přenesená",J518,0)</f>
        <v>0</v>
      </c>
      <c r="BH518" s="227">
        <f>IF(N518="sníž. přenesená",J518,0)</f>
        <v>0</v>
      </c>
      <c r="BI518" s="227">
        <f>IF(N518="nulová",J518,0)</f>
        <v>0</v>
      </c>
      <c r="BJ518" s="23" t="s">
        <v>83</v>
      </c>
      <c r="BK518" s="227">
        <f>ROUND(I518*H518,2)</f>
        <v>0</v>
      </c>
      <c r="BL518" s="23" t="s">
        <v>141</v>
      </c>
      <c r="BM518" s="23" t="s">
        <v>553</v>
      </c>
    </row>
    <row r="519" s="1" customFormat="1">
      <c r="B519" s="45"/>
      <c r="C519" s="73"/>
      <c r="D519" s="228" t="s">
        <v>143</v>
      </c>
      <c r="E519" s="73"/>
      <c r="F519" s="229" t="s">
        <v>551</v>
      </c>
      <c r="G519" s="73"/>
      <c r="H519" s="73"/>
      <c r="I519" s="186"/>
      <c r="J519" s="73"/>
      <c r="K519" s="73"/>
      <c r="L519" s="71"/>
      <c r="M519" s="230"/>
      <c r="N519" s="46"/>
      <c r="O519" s="46"/>
      <c r="P519" s="46"/>
      <c r="Q519" s="46"/>
      <c r="R519" s="46"/>
      <c r="S519" s="46"/>
      <c r="T519" s="94"/>
      <c r="AT519" s="23" t="s">
        <v>143</v>
      </c>
      <c r="AU519" s="23" t="s">
        <v>85</v>
      </c>
    </row>
    <row r="520" s="1" customFormat="1">
      <c r="B520" s="45"/>
      <c r="C520" s="73"/>
      <c r="D520" s="228" t="s">
        <v>145</v>
      </c>
      <c r="E520" s="73"/>
      <c r="F520" s="231" t="s">
        <v>214</v>
      </c>
      <c r="G520" s="73"/>
      <c r="H520" s="73"/>
      <c r="I520" s="186"/>
      <c r="J520" s="73"/>
      <c r="K520" s="73"/>
      <c r="L520" s="71"/>
      <c r="M520" s="230"/>
      <c r="N520" s="46"/>
      <c r="O520" s="46"/>
      <c r="P520" s="46"/>
      <c r="Q520" s="46"/>
      <c r="R520" s="46"/>
      <c r="S520" s="46"/>
      <c r="T520" s="94"/>
      <c r="AT520" s="23" t="s">
        <v>145</v>
      </c>
      <c r="AU520" s="23" t="s">
        <v>85</v>
      </c>
    </row>
    <row r="521" s="11" customFormat="1">
      <c r="B521" s="232"/>
      <c r="C521" s="233"/>
      <c r="D521" s="228" t="s">
        <v>147</v>
      </c>
      <c r="E521" s="234" t="s">
        <v>21</v>
      </c>
      <c r="F521" s="235" t="s">
        <v>546</v>
      </c>
      <c r="G521" s="233"/>
      <c r="H521" s="236">
        <v>69.415999999999997</v>
      </c>
      <c r="I521" s="237"/>
      <c r="J521" s="233"/>
      <c r="K521" s="233"/>
      <c r="L521" s="238"/>
      <c r="M521" s="239"/>
      <c r="N521" s="240"/>
      <c r="O521" s="240"/>
      <c r="P521" s="240"/>
      <c r="Q521" s="240"/>
      <c r="R521" s="240"/>
      <c r="S521" s="240"/>
      <c r="T521" s="241"/>
      <c r="AT521" s="242" t="s">
        <v>147</v>
      </c>
      <c r="AU521" s="242" t="s">
        <v>85</v>
      </c>
      <c r="AV521" s="11" t="s">
        <v>85</v>
      </c>
      <c r="AW521" s="11" t="s">
        <v>39</v>
      </c>
      <c r="AX521" s="11" t="s">
        <v>75</v>
      </c>
      <c r="AY521" s="242" t="s">
        <v>133</v>
      </c>
    </row>
    <row r="522" s="12" customFormat="1">
      <c r="B522" s="243"/>
      <c r="C522" s="244"/>
      <c r="D522" s="228" t="s">
        <v>147</v>
      </c>
      <c r="E522" s="245" t="s">
        <v>21</v>
      </c>
      <c r="F522" s="246" t="s">
        <v>149</v>
      </c>
      <c r="G522" s="244"/>
      <c r="H522" s="247">
        <v>69.415999999999997</v>
      </c>
      <c r="I522" s="248"/>
      <c r="J522" s="244"/>
      <c r="K522" s="244"/>
      <c r="L522" s="249"/>
      <c r="M522" s="250"/>
      <c r="N522" s="251"/>
      <c r="O522" s="251"/>
      <c r="P522" s="251"/>
      <c r="Q522" s="251"/>
      <c r="R522" s="251"/>
      <c r="S522" s="251"/>
      <c r="T522" s="252"/>
      <c r="AT522" s="253" t="s">
        <v>147</v>
      </c>
      <c r="AU522" s="253" t="s">
        <v>85</v>
      </c>
      <c r="AV522" s="12" t="s">
        <v>141</v>
      </c>
      <c r="AW522" s="12" t="s">
        <v>39</v>
      </c>
      <c r="AX522" s="12" t="s">
        <v>83</v>
      </c>
      <c r="AY522" s="253" t="s">
        <v>133</v>
      </c>
    </row>
    <row r="523" s="1" customFormat="1" ht="25.5" customHeight="1">
      <c r="B523" s="45"/>
      <c r="C523" s="216" t="s">
        <v>554</v>
      </c>
      <c r="D523" s="216" t="s">
        <v>136</v>
      </c>
      <c r="E523" s="217" t="s">
        <v>555</v>
      </c>
      <c r="F523" s="218" t="s">
        <v>556</v>
      </c>
      <c r="G523" s="219" t="s">
        <v>248</v>
      </c>
      <c r="H523" s="220">
        <v>904.64700000000005</v>
      </c>
      <c r="I523" s="221"/>
      <c r="J523" s="222">
        <f>ROUND(I523*H523,2)</f>
        <v>0</v>
      </c>
      <c r="K523" s="218" t="s">
        <v>140</v>
      </c>
      <c r="L523" s="71"/>
      <c r="M523" s="223" t="s">
        <v>21</v>
      </c>
      <c r="N523" s="224" t="s">
        <v>46</v>
      </c>
      <c r="O523" s="46"/>
      <c r="P523" s="225">
        <f>O523*H523</f>
        <v>0</v>
      </c>
      <c r="Q523" s="225">
        <v>0</v>
      </c>
      <c r="R523" s="225">
        <f>Q523*H523</f>
        <v>0</v>
      </c>
      <c r="S523" s="225">
        <v>0</v>
      </c>
      <c r="T523" s="226">
        <f>S523*H523</f>
        <v>0</v>
      </c>
      <c r="AR523" s="23" t="s">
        <v>141</v>
      </c>
      <c r="AT523" s="23" t="s">
        <v>136</v>
      </c>
      <c r="AU523" s="23" t="s">
        <v>85</v>
      </c>
      <c r="AY523" s="23" t="s">
        <v>133</v>
      </c>
      <c r="BE523" s="227">
        <f>IF(N523="základní",J523,0)</f>
        <v>0</v>
      </c>
      <c r="BF523" s="227">
        <f>IF(N523="snížená",J523,0)</f>
        <v>0</v>
      </c>
      <c r="BG523" s="227">
        <f>IF(N523="zákl. přenesená",J523,0)</f>
        <v>0</v>
      </c>
      <c r="BH523" s="227">
        <f>IF(N523="sníž. přenesená",J523,0)</f>
        <v>0</v>
      </c>
      <c r="BI523" s="227">
        <f>IF(N523="nulová",J523,0)</f>
        <v>0</v>
      </c>
      <c r="BJ523" s="23" t="s">
        <v>83</v>
      </c>
      <c r="BK523" s="227">
        <f>ROUND(I523*H523,2)</f>
        <v>0</v>
      </c>
      <c r="BL523" s="23" t="s">
        <v>141</v>
      </c>
      <c r="BM523" s="23" t="s">
        <v>557</v>
      </c>
    </row>
    <row r="524" s="1" customFormat="1">
      <c r="B524" s="45"/>
      <c r="C524" s="73"/>
      <c r="D524" s="228" t="s">
        <v>143</v>
      </c>
      <c r="E524" s="73"/>
      <c r="F524" s="229" t="s">
        <v>558</v>
      </c>
      <c r="G524" s="73"/>
      <c r="H524" s="73"/>
      <c r="I524" s="186"/>
      <c r="J524" s="73"/>
      <c r="K524" s="73"/>
      <c r="L524" s="71"/>
      <c r="M524" s="230"/>
      <c r="N524" s="46"/>
      <c r="O524" s="46"/>
      <c r="P524" s="46"/>
      <c r="Q524" s="46"/>
      <c r="R524" s="46"/>
      <c r="S524" s="46"/>
      <c r="T524" s="94"/>
      <c r="AT524" s="23" t="s">
        <v>143</v>
      </c>
      <c r="AU524" s="23" t="s">
        <v>85</v>
      </c>
    </row>
    <row r="525" s="1" customFormat="1">
      <c r="B525" s="45"/>
      <c r="C525" s="73"/>
      <c r="D525" s="228" t="s">
        <v>145</v>
      </c>
      <c r="E525" s="73"/>
      <c r="F525" s="231" t="s">
        <v>205</v>
      </c>
      <c r="G525" s="73"/>
      <c r="H525" s="73"/>
      <c r="I525" s="186"/>
      <c r="J525" s="73"/>
      <c r="K525" s="73"/>
      <c r="L525" s="71"/>
      <c r="M525" s="230"/>
      <c r="N525" s="46"/>
      <c r="O525" s="46"/>
      <c r="P525" s="46"/>
      <c r="Q525" s="46"/>
      <c r="R525" s="46"/>
      <c r="S525" s="46"/>
      <c r="T525" s="94"/>
      <c r="AT525" s="23" t="s">
        <v>145</v>
      </c>
      <c r="AU525" s="23" t="s">
        <v>85</v>
      </c>
    </row>
    <row r="526" s="11" customFormat="1">
      <c r="B526" s="232"/>
      <c r="C526" s="233"/>
      <c r="D526" s="228" t="s">
        <v>147</v>
      </c>
      <c r="E526" s="234" t="s">
        <v>21</v>
      </c>
      <c r="F526" s="235" t="s">
        <v>543</v>
      </c>
      <c r="G526" s="233"/>
      <c r="H526" s="236">
        <v>301.54899999999998</v>
      </c>
      <c r="I526" s="237"/>
      <c r="J526" s="233"/>
      <c r="K526" s="233"/>
      <c r="L526" s="238"/>
      <c r="M526" s="239"/>
      <c r="N526" s="240"/>
      <c r="O526" s="240"/>
      <c r="P526" s="240"/>
      <c r="Q526" s="240"/>
      <c r="R526" s="240"/>
      <c r="S526" s="240"/>
      <c r="T526" s="241"/>
      <c r="AT526" s="242" t="s">
        <v>147</v>
      </c>
      <c r="AU526" s="242" t="s">
        <v>85</v>
      </c>
      <c r="AV526" s="11" t="s">
        <v>85</v>
      </c>
      <c r="AW526" s="11" t="s">
        <v>39</v>
      </c>
      <c r="AX526" s="11" t="s">
        <v>75</v>
      </c>
      <c r="AY526" s="242" t="s">
        <v>133</v>
      </c>
    </row>
    <row r="527" s="12" customFormat="1">
      <c r="B527" s="243"/>
      <c r="C527" s="244"/>
      <c r="D527" s="228" t="s">
        <v>147</v>
      </c>
      <c r="E527" s="245" t="s">
        <v>21</v>
      </c>
      <c r="F527" s="246" t="s">
        <v>149</v>
      </c>
      <c r="G527" s="244"/>
      <c r="H527" s="247">
        <v>301.54899999999998</v>
      </c>
      <c r="I527" s="248"/>
      <c r="J527" s="244"/>
      <c r="K527" s="244"/>
      <c r="L527" s="249"/>
      <c r="M527" s="250"/>
      <c r="N527" s="251"/>
      <c r="O527" s="251"/>
      <c r="P527" s="251"/>
      <c r="Q527" s="251"/>
      <c r="R527" s="251"/>
      <c r="S527" s="251"/>
      <c r="T527" s="252"/>
      <c r="AT527" s="253" t="s">
        <v>147</v>
      </c>
      <c r="AU527" s="253" t="s">
        <v>85</v>
      </c>
      <c r="AV527" s="12" t="s">
        <v>141</v>
      </c>
      <c r="AW527" s="12" t="s">
        <v>39</v>
      </c>
      <c r="AX527" s="12" t="s">
        <v>83</v>
      </c>
      <c r="AY527" s="253" t="s">
        <v>133</v>
      </c>
    </row>
    <row r="528" s="11" customFormat="1">
      <c r="B528" s="232"/>
      <c r="C528" s="233"/>
      <c r="D528" s="228" t="s">
        <v>147</v>
      </c>
      <c r="E528" s="233"/>
      <c r="F528" s="235" t="s">
        <v>559</v>
      </c>
      <c r="G528" s="233"/>
      <c r="H528" s="236">
        <v>904.64700000000005</v>
      </c>
      <c r="I528" s="237"/>
      <c r="J528" s="233"/>
      <c r="K528" s="233"/>
      <c r="L528" s="238"/>
      <c r="M528" s="239"/>
      <c r="N528" s="240"/>
      <c r="O528" s="240"/>
      <c r="P528" s="240"/>
      <c r="Q528" s="240"/>
      <c r="R528" s="240"/>
      <c r="S528" s="240"/>
      <c r="T528" s="241"/>
      <c r="AT528" s="242" t="s">
        <v>147</v>
      </c>
      <c r="AU528" s="242" t="s">
        <v>85</v>
      </c>
      <c r="AV528" s="11" t="s">
        <v>85</v>
      </c>
      <c r="AW528" s="11" t="s">
        <v>6</v>
      </c>
      <c r="AX528" s="11" t="s">
        <v>83</v>
      </c>
      <c r="AY528" s="242" t="s">
        <v>133</v>
      </c>
    </row>
    <row r="529" s="1" customFormat="1" ht="25.5" customHeight="1">
      <c r="B529" s="45"/>
      <c r="C529" s="216" t="s">
        <v>560</v>
      </c>
      <c r="D529" s="216" t="s">
        <v>136</v>
      </c>
      <c r="E529" s="217" t="s">
        <v>555</v>
      </c>
      <c r="F529" s="218" t="s">
        <v>556</v>
      </c>
      <c r="G529" s="219" t="s">
        <v>248</v>
      </c>
      <c r="H529" s="220">
        <v>208.24799999999999</v>
      </c>
      <c r="I529" s="221"/>
      <c r="J529" s="222">
        <f>ROUND(I529*H529,2)</f>
        <v>0</v>
      </c>
      <c r="K529" s="218" t="s">
        <v>140</v>
      </c>
      <c r="L529" s="71"/>
      <c r="M529" s="223" t="s">
        <v>21</v>
      </c>
      <c r="N529" s="224" t="s">
        <v>46</v>
      </c>
      <c r="O529" s="46"/>
      <c r="P529" s="225">
        <f>O529*H529</f>
        <v>0</v>
      </c>
      <c r="Q529" s="225">
        <v>0</v>
      </c>
      <c r="R529" s="225">
        <f>Q529*H529</f>
        <v>0</v>
      </c>
      <c r="S529" s="225">
        <v>0</v>
      </c>
      <c r="T529" s="226">
        <f>S529*H529</f>
        <v>0</v>
      </c>
      <c r="AR529" s="23" t="s">
        <v>141</v>
      </c>
      <c r="AT529" s="23" t="s">
        <v>136</v>
      </c>
      <c r="AU529" s="23" t="s">
        <v>85</v>
      </c>
      <c r="AY529" s="23" t="s">
        <v>133</v>
      </c>
      <c r="BE529" s="227">
        <f>IF(N529="základní",J529,0)</f>
        <v>0</v>
      </c>
      <c r="BF529" s="227">
        <f>IF(N529="snížená",J529,0)</f>
        <v>0</v>
      </c>
      <c r="BG529" s="227">
        <f>IF(N529="zákl. přenesená",J529,0)</f>
        <v>0</v>
      </c>
      <c r="BH529" s="227">
        <f>IF(N529="sníž. přenesená",J529,0)</f>
        <v>0</v>
      </c>
      <c r="BI529" s="227">
        <f>IF(N529="nulová",J529,0)</f>
        <v>0</v>
      </c>
      <c r="BJ529" s="23" t="s">
        <v>83</v>
      </c>
      <c r="BK529" s="227">
        <f>ROUND(I529*H529,2)</f>
        <v>0</v>
      </c>
      <c r="BL529" s="23" t="s">
        <v>141</v>
      </c>
      <c r="BM529" s="23" t="s">
        <v>561</v>
      </c>
    </row>
    <row r="530" s="1" customFormat="1">
      <c r="B530" s="45"/>
      <c r="C530" s="73"/>
      <c r="D530" s="228" t="s">
        <v>143</v>
      </c>
      <c r="E530" s="73"/>
      <c r="F530" s="229" t="s">
        <v>558</v>
      </c>
      <c r="G530" s="73"/>
      <c r="H530" s="73"/>
      <c r="I530" s="186"/>
      <c r="J530" s="73"/>
      <c r="K530" s="73"/>
      <c r="L530" s="71"/>
      <c r="M530" s="230"/>
      <c r="N530" s="46"/>
      <c r="O530" s="46"/>
      <c r="P530" s="46"/>
      <c r="Q530" s="46"/>
      <c r="R530" s="46"/>
      <c r="S530" s="46"/>
      <c r="T530" s="94"/>
      <c r="AT530" s="23" t="s">
        <v>143</v>
      </c>
      <c r="AU530" s="23" t="s">
        <v>85</v>
      </c>
    </row>
    <row r="531" s="1" customFormat="1">
      <c r="B531" s="45"/>
      <c r="C531" s="73"/>
      <c r="D531" s="228" t="s">
        <v>145</v>
      </c>
      <c r="E531" s="73"/>
      <c r="F531" s="231" t="s">
        <v>214</v>
      </c>
      <c r="G531" s="73"/>
      <c r="H531" s="73"/>
      <c r="I531" s="186"/>
      <c r="J531" s="73"/>
      <c r="K531" s="73"/>
      <c r="L531" s="71"/>
      <c r="M531" s="230"/>
      <c r="N531" s="46"/>
      <c r="O531" s="46"/>
      <c r="P531" s="46"/>
      <c r="Q531" s="46"/>
      <c r="R531" s="46"/>
      <c r="S531" s="46"/>
      <c r="T531" s="94"/>
      <c r="AT531" s="23" t="s">
        <v>145</v>
      </c>
      <c r="AU531" s="23" t="s">
        <v>85</v>
      </c>
    </row>
    <row r="532" s="11" customFormat="1">
      <c r="B532" s="232"/>
      <c r="C532" s="233"/>
      <c r="D532" s="228" t="s">
        <v>147</v>
      </c>
      <c r="E532" s="234" t="s">
        <v>21</v>
      </c>
      <c r="F532" s="235" t="s">
        <v>546</v>
      </c>
      <c r="G532" s="233"/>
      <c r="H532" s="236">
        <v>69.415999999999997</v>
      </c>
      <c r="I532" s="237"/>
      <c r="J532" s="233"/>
      <c r="K532" s="233"/>
      <c r="L532" s="238"/>
      <c r="M532" s="239"/>
      <c r="N532" s="240"/>
      <c r="O532" s="240"/>
      <c r="P532" s="240"/>
      <c r="Q532" s="240"/>
      <c r="R532" s="240"/>
      <c r="S532" s="240"/>
      <c r="T532" s="241"/>
      <c r="AT532" s="242" t="s">
        <v>147</v>
      </c>
      <c r="AU532" s="242" t="s">
        <v>85</v>
      </c>
      <c r="AV532" s="11" t="s">
        <v>85</v>
      </c>
      <c r="AW532" s="11" t="s">
        <v>39</v>
      </c>
      <c r="AX532" s="11" t="s">
        <v>75</v>
      </c>
      <c r="AY532" s="242" t="s">
        <v>133</v>
      </c>
    </row>
    <row r="533" s="12" customFormat="1">
      <c r="B533" s="243"/>
      <c r="C533" s="244"/>
      <c r="D533" s="228" t="s">
        <v>147</v>
      </c>
      <c r="E533" s="245" t="s">
        <v>21</v>
      </c>
      <c r="F533" s="246" t="s">
        <v>149</v>
      </c>
      <c r="G533" s="244"/>
      <c r="H533" s="247">
        <v>69.415999999999997</v>
      </c>
      <c r="I533" s="248"/>
      <c r="J533" s="244"/>
      <c r="K533" s="244"/>
      <c r="L533" s="249"/>
      <c r="M533" s="250"/>
      <c r="N533" s="251"/>
      <c r="O533" s="251"/>
      <c r="P533" s="251"/>
      <c r="Q533" s="251"/>
      <c r="R533" s="251"/>
      <c r="S533" s="251"/>
      <c r="T533" s="252"/>
      <c r="AT533" s="253" t="s">
        <v>147</v>
      </c>
      <c r="AU533" s="253" t="s">
        <v>85</v>
      </c>
      <c r="AV533" s="12" t="s">
        <v>141</v>
      </c>
      <c r="AW533" s="12" t="s">
        <v>39</v>
      </c>
      <c r="AX533" s="12" t="s">
        <v>83</v>
      </c>
      <c r="AY533" s="253" t="s">
        <v>133</v>
      </c>
    </row>
    <row r="534" s="11" customFormat="1">
      <c r="B534" s="232"/>
      <c r="C534" s="233"/>
      <c r="D534" s="228" t="s">
        <v>147</v>
      </c>
      <c r="E534" s="233"/>
      <c r="F534" s="235" t="s">
        <v>562</v>
      </c>
      <c r="G534" s="233"/>
      <c r="H534" s="236">
        <v>208.24799999999999</v>
      </c>
      <c r="I534" s="237"/>
      <c r="J534" s="233"/>
      <c r="K534" s="233"/>
      <c r="L534" s="238"/>
      <c r="M534" s="239"/>
      <c r="N534" s="240"/>
      <c r="O534" s="240"/>
      <c r="P534" s="240"/>
      <c r="Q534" s="240"/>
      <c r="R534" s="240"/>
      <c r="S534" s="240"/>
      <c r="T534" s="241"/>
      <c r="AT534" s="242" t="s">
        <v>147</v>
      </c>
      <c r="AU534" s="242" t="s">
        <v>85</v>
      </c>
      <c r="AV534" s="11" t="s">
        <v>85</v>
      </c>
      <c r="AW534" s="11" t="s">
        <v>6</v>
      </c>
      <c r="AX534" s="11" t="s">
        <v>83</v>
      </c>
      <c r="AY534" s="242" t="s">
        <v>133</v>
      </c>
    </row>
    <row r="535" s="10" customFormat="1" ht="37.44001" customHeight="1">
      <c r="B535" s="200"/>
      <c r="C535" s="201"/>
      <c r="D535" s="202" t="s">
        <v>74</v>
      </c>
      <c r="E535" s="203" t="s">
        <v>563</v>
      </c>
      <c r="F535" s="203" t="s">
        <v>564</v>
      </c>
      <c r="G535" s="201"/>
      <c r="H535" s="201"/>
      <c r="I535" s="204"/>
      <c r="J535" s="205">
        <f>BK535</f>
        <v>0</v>
      </c>
      <c r="K535" s="201"/>
      <c r="L535" s="206"/>
      <c r="M535" s="207"/>
      <c r="N535" s="208"/>
      <c r="O535" s="208"/>
      <c r="P535" s="209">
        <f>P536</f>
        <v>0</v>
      </c>
      <c r="Q535" s="208"/>
      <c r="R535" s="209">
        <f>R536</f>
        <v>0.018892019999999999</v>
      </c>
      <c r="S535" s="208"/>
      <c r="T535" s="210">
        <f>T536</f>
        <v>0</v>
      </c>
      <c r="AR535" s="211" t="s">
        <v>85</v>
      </c>
      <c r="AT535" s="212" t="s">
        <v>74</v>
      </c>
      <c r="AU535" s="212" t="s">
        <v>75</v>
      </c>
      <c r="AY535" s="211" t="s">
        <v>133</v>
      </c>
      <c r="BK535" s="213">
        <f>BK536</f>
        <v>0</v>
      </c>
    </row>
    <row r="536" s="10" customFormat="1" ht="19.92" customHeight="1">
      <c r="B536" s="200"/>
      <c r="C536" s="201"/>
      <c r="D536" s="202" t="s">
        <v>74</v>
      </c>
      <c r="E536" s="214" t="s">
        <v>565</v>
      </c>
      <c r="F536" s="214" t="s">
        <v>566</v>
      </c>
      <c r="G536" s="201"/>
      <c r="H536" s="201"/>
      <c r="I536" s="204"/>
      <c r="J536" s="215">
        <f>BK536</f>
        <v>0</v>
      </c>
      <c r="K536" s="201"/>
      <c r="L536" s="206"/>
      <c r="M536" s="207"/>
      <c r="N536" s="208"/>
      <c r="O536" s="208"/>
      <c r="P536" s="209">
        <f>SUM(P537:P542)</f>
        <v>0</v>
      </c>
      <c r="Q536" s="208"/>
      <c r="R536" s="209">
        <f>SUM(R537:R542)</f>
        <v>0.018892019999999999</v>
      </c>
      <c r="S536" s="208"/>
      <c r="T536" s="210">
        <f>SUM(T537:T542)</f>
        <v>0</v>
      </c>
      <c r="AR536" s="211" t="s">
        <v>85</v>
      </c>
      <c r="AT536" s="212" t="s">
        <v>74</v>
      </c>
      <c r="AU536" s="212" t="s">
        <v>83</v>
      </c>
      <c r="AY536" s="211" t="s">
        <v>133</v>
      </c>
      <c r="BK536" s="213">
        <f>SUM(BK537:BK542)</f>
        <v>0</v>
      </c>
    </row>
    <row r="537" s="1" customFormat="1" ht="16.5" customHeight="1">
      <c r="B537" s="45"/>
      <c r="C537" s="216" t="s">
        <v>567</v>
      </c>
      <c r="D537" s="216" t="s">
        <v>136</v>
      </c>
      <c r="E537" s="217" t="s">
        <v>568</v>
      </c>
      <c r="F537" s="218" t="s">
        <v>569</v>
      </c>
      <c r="G537" s="219" t="s">
        <v>159</v>
      </c>
      <c r="H537" s="220">
        <v>134.94300000000001</v>
      </c>
      <c r="I537" s="221"/>
      <c r="J537" s="222">
        <f>ROUND(I537*H537,2)</f>
        <v>0</v>
      </c>
      <c r="K537" s="218" t="s">
        <v>21</v>
      </c>
      <c r="L537" s="71"/>
      <c r="M537" s="223" t="s">
        <v>21</v>
      </c>
      <c r="N537" s="224" t="s">
        <v>46</v>
      </c>
      <c r="O537" s="46"/>
      <c r="P537" s="225">
        <f>O537*H537</f>
        <v>0</v>
      </c>
      <c r="Q537" s="225">
        <v>0.00013999999999999999</v>
      </c>
      <c r="R537" s="225">
        <f>Q537*H537</f>
        <v>0.018892019999999999</v>
      </c>
      <c r="S537" s="225">
        <v>0</v>
      </c>
      <c r="T537" s="226">
        <f>S537*H537</f>
        <v>0</v>
      </c>
      <c r="AR537" s="23" t="s">
        <v>514</v>
      </c>
      <c r="AT537" s="23" t="s">
        <v>136</v>
      </c>
      <c r="AU537" s="23" t="s">
        <v>85</v>
      </c>
      <c r="AY537" s="23" t="s">
        <v>133</v>
      </c>
      <c r="BE537" s="227">
        <f>IF(N537="základní",J537,0)</f>
        <v>0</v>
      </c>
      <c r="BF537" s="227">
        <f>IF(N537="snížená",J537,0)</f>
        <v>0</v>
      </c>
      <c r="BG537" s="227">
        <f>IF(N537="zákl. přenesená",J537,0)</f>
        <v>0</v>
      </c>
      <c r="BH537" s="227">
        <f>IF(N537="sníž. přenesená",J537,0)</f>
        <v>0</v>
      </c>
      <c r="BI537" s="227">
        <f>IF(N537="nulová",J537,0)</f>
        <v>0</v>
      </c>
      <c r="BJ537" s="23" t="s">
        <v>83</v>
      </c>
      <c r="BK537" s="227">
        <f>ROUND(I537*H537,2)</f>
        <v>0</v>
      </c>
      <c r="BL537" s="23" t="s">
        <v>514</v>
      </c>
      <c r="BM537" s="23" t="s">
        <v>570</v>
      </c>
    </row>
    <row r="538" s="1" customFormat="1">
      <c r="B538" s="45"/>
      <c r="C538" s="73"/>
      <c r="D538" s="228" t="s">
        <v>143</v>
      </c>
      <c r="E538" s="73"/>
      <c r="F538" s="229" t="s">
        <v>569</v>
      </c>
      <c r="G538" s="73"/>
      <c r="H538" s="73"/>
      <c r="I538" s="186"/>
      <c r="J538" s="73"/>
      <c r="K538" s="73"/>
      <c r="L538" s="71"/>
      <c r="M538" s="230"/>
      <c r="N538" s="46"/>
      <c r="O538" s="46"/>
      <c r="P538" s="46"/>
      <c r="Q538" s="46"/>
      <c r="R538" s="46"/>
      <c r="S538" s="46"/>
      <c r="T538" s="94"/>
      <c r="AT538" s="23" t="s">
        <v>143</v>
      </c>
      <c r="AU538" s="23" t="s">
        <v>85</v>
      </c>
    </row>
    <row r="539" s="1" customFormat="1">
      <c r="B539" s="45"/>
      <c r="C539" s="73"/>
      <c r="D539" s="228" t="s">
        <v>145</v>
      </c>
      <c r="E539" s="73"/>
      <c r="F539" s="231" t="s">
        <v>571</v>
      </c>
      <c r="G539" s="73"/>
      <c r="H539" s="73"/>
      <c r="I539" s="186"/>
      <c r="J539" s="73"/>
      <c r="K539" s="73"/>
      <c r="L539" s="71"/>
      <c r="M539" s="230"/>
      <c r="N539" s="46"/>
      <c r="O539" s="46"/>
      <c r="P539" s="46"/>
      <c r="Q539" s="46"/>
      <c r="R539" s="46"/>
      <c r="S539" s="46"/>
      <c r="T539" s="94"/>
      <c r="AT539" s="23" t="s">
        <v>145</v>
      </c>
      <c r="AU539" s="23" t="s">
        <v>85</v>
      </c>
    </row>
    <row r="540" s="11" customFormat="1">
      <c r="B540" s="232"/>
      <c r="C540" s="233"/>
      <c r="D540" s="228" t="s">
        <v>147</v>
      </c>
      <c r="E540" s="234" t="s">
        <v>21</v>
      </c>
      <c r="F540" s="235" t="s">
        <v>572</v>
      </c>
      <c r="G540" s="233"/>
      <c r="H540" s="236">
        <v>113.343</v>
      </c>
      <c r="I540" s="237"/>
      <c r="J540" s="233"/>
      <c r="K540" s="233"/>
      <c r="L540" s="238"/>
      <c r="M540" s="239"/>
      <c r="N540" s="240"/>
      <c r="O540" s="240"/>
      <c r="P540" s="240"/>
      <c r="Q540" s="240"/>
      <c r="R540" s="240"/>
      <c r="S540" s="240"/>
      <c r="T540" s="241"/>
      <c r="AT540" s="242" t="s">
        <v>147</v>
      </c>
      <c r="AU540" s="242" t="s">
        <v>85</v>
      </c>
      <c r="AV540" s="11" t="s">
        <v>85</v>
      </c>
      <c r="AW540" s="11" t="s">
        <v>39</v>
      </c>
      <c r="AX540" s="11" t="s">
        <v>75</v>
      </c>
      <c r="AY540" s="242" t="s">
        <v>133</v>
      </c>
    </row>
    <row r="541" s="11" customFormat="1">
      <c r="B541" s="232"/>
      <c r="C541" s="233"/>
      <c r="D541" s="228" t="s">
        <v>147</v>
      </c>
      <c r="E541" s="234" t="s">
        <v>21</v>
      </c>
      <c r="F541" s="235" t="s">
        <v>573</v>
      </c>
      <c r="G541" s="233"/>
      <c r="H541" s="236">
        <v>21.600000000000001</v>
      </c>
      <c r="I541" s="237"/>
      <c r="J541" s="233"/>
      <c r="K541" s="233"/>
      <c r="L541" s="238"/>
      <c r="M541" s="239"/>
      <c r="N541" s="240"/>
      <c r="O541" s="240"/>
      <c r="P541" s="240"/>
      <c r="Q541" s="240"/>
      <c r="R541" s="240"/>
      <c r="S541" s="240"/>
      <c r="T541" s="241"/>
      <c r="AT541" s="242" t="s">
        <v>147</v>
      </c>
      <c r="AU541" s="242" t="s">
        <v>85</v>
      </c>
      <c r="AV541" s="11" t="s">
        <v>85</v>
      </c>
      <c r="AW541" s="11" t="s">
        <v>39</v>
      </c>
      <c r="AX541" s="11" t="s">
        <v>75</v>
      </c>
      <c r="AY541" s="242" t="s">
        <v>133</v>
      </c>
    </row>
    <row r="542" s="12" customFormat="1">
      <c r="B542" s="243"/>
      <c r="C542" s="244"/>
      <c r="D542" s="228" t="s">
        <v>147</v>
      </c>
      <c r="E542" s="245" t="s">
        <v>21</v>
      </c>
      <c r="F542" s="246" t="s">
        <v>149</v>
      </c>
      <c r="G542" s="244"/>
      <c r="H542" s="247">
        <v>134.94300000000001</v>
      </c>
      <c r="I542" s="248"/>
      <c r="J542" s="244"/>
      <c r="K542" s="244"/>
      <c r="L542" s="249"/>
      <c r="M542" s="250"/>
      <c r="N542" s="251"/>
      <c r="O542" s="251"/>
      <c r="P542" s="251"/>
      <c r="Q542" s="251"/>
      <c r="R542" s="251"/>
      <c r="S542" s="251"/>
      <c r="T542" s="252"/>
      <c r="AT542" s="253" t="s">
        <v>147</v>
      </c>
      <c r="AU542" s="253" t="s">
        <v>85</v>
      </c>
      <c r="AV542" s="12" t="s">
        <v>141</v>
      </c>
      <c r="AW542" s="12" t="s">
        <v>39</v>
      </c>
      <c r="AX542" s="12" t="s">
        <v>83</v>
      </c>
      <c r="AY542" s="253" t="s">
        <v>133</v>
      </c>
    </row>
    <row r="543" s="10" customFormat="1" ht="37.44001" customHeight="1">
      <c r="B543" s="200"/>
      <c r="C543" s="201"/>
      <c r="D543" s="202" t="s">
        <v>74</v>
      </c>
      <c r="E543" s="203" t="s">
        <v>207</v>
      </c>
      <c r="F543" s="203" t="s">
        <v>574</v>
      </c>
      <c r="G543" s="201"/>
      <c r="H543" s="201"/>
      <c r="I543" s="204"/>
      <c r="J543" s="205">
        <f>BK543</f>
        <v>0</v>
      </c>
      <c r="K543" s="201"/>
      <c r="L543" s="206"/>
      <c r="M543" s="207"/>
      <c r="N543" s="208"/>
      <c r="O543" s="208"/>
      <c r="P543" s="209">
        <f>P544+P593</f>
        <v>0</v>
      </c>
      <c r="Q543" s="208"/>
      <c r="R543" s="209">
        <f>R544+R593</f>
        <v>0.0058880000000000009</v>
      </c>
      <c r="S543" s="208"/>
      <c r="T543" s="210">
        <f>T544+T593</f>
        <v>0</v>
      </c>
      <c r="AR543" s="211" t="s">
        <v>266</v>
      </c>
      <c r="AT543" s="212" t="s">
        <v>74</v>
      </c>
      <c r="AU543" s="212" t="s">
        <v>75</v>
      </c>
      <c r="AY543" s="211" t="s">
        <v>133</v>
      </c>
      <c r="BK543" s="213">
        <f>BK544+BK593</f>
        <v>0</v>
      </c>
    </row>
    <row r="544" s="10" customFormat="1" ht="19.92" customHeight="1">
      <c r="B544" s="200"/>
      <c r="C544" s="201"/>
      <c r="D544" s="202" t="s">
        <v>74</v>
      </c>
      <c r="E544" s="214" t="s">
        <v>575</v>
      </c>
      <c r="F544" s="214" t="s">
        <v>576</v>
      </c>
      <c r="G544" s="201"/>
      <c r="H544" s="201"/>
      <c r="I544" s="204"/>
      <c r="J544" s="215">
        <f>BK544</f>
        <v>0</v>
      </c>
      <c r="K544" s="201"/>
      <c r="L544" s="206"/>
      <c r="M544" s="207"/>
      <c r="N544" s="208"/>
      <c r="O544" s="208"/>
      <c r="P544" s="209">
        <f>SUM(P545:P592)</f>
        <v>0</v>
      </c>
      <c r="Q544" s="208"/>
      <c r="R544" s="209">
        <f>SUM(R545:R592)</f>
        <v>0</v>
      </c>
      <c r="S544" s="208"/>
      <c r="T544" s="210">
        <f>SUM(T545:T592)</f>
        <v>0</v>
      </c>
      <c r="AR544" s="211" t="s">
        <v>266</v>
      </c>
      <c r="AT544" s="212" t="s">
        <v>74</v>
      </c>
      <c r="AU544" s="212" t="s">
        <v>83</v>
      </c>
      <c r="AY544" s="211" t="s">
        <v>133</v>
      </c>
      <c r="BK544" s="213">
        <f>SUM(BK545:BK592)</f>
        <v>0</v>
      </c>
    </row>
    <row r="545" s="1" customFormat="1" ht="16.5" customHeight="1">
      <c r="B545" s="45"/>
      <c r="C545" s="216" t="s">
        <v>577</v>
      </c>
      <c r="D545" s="216" t="s">
        <v>136</v>
      </c>
      <c r="E545" s="217" t="s">
        <v>578</v>
      </c>
      <c r="F545" s="218" t="s">
        <v>579</v>
      </c>
      <c r="G545" s="219" t="s">
        <v>263</v>
      </c>
      <c r="H545" s="220">
        <v>12</v>
      </c>
      <c r="I545" s="221"/>
      <c r="J545" s="222">
        <f>ROUND(I545*H545,2)</f>
        <v>0</v>
      </c>
      <c r="K545" s="218" t="s">
        <v>21</v>
      </c>
      <c r="L545" s="71"/>
      <c r="M545" s="223" t="s">
        <v>21</v>
      </c>
      <c r="N545" s="224" t="s">
        <v>46</v>
      </c>
      <c r="O545" s="46"/>
      <c r="P545" s="225">
        <f>O545*H545</f>
        <v>0</v>
      </c>
      <c r="Q545" s="225">
        <v>0</v>
      </c>
      <c r="R545" s="225">
        <f>Q545*H545</f>
        <v>0</v>
      </c>
      <c r="S545" s="225">
        <v>0</v>
      </c>
      <c r="T545" s="226">
        <f>S545*H545</f>
        <v>0</v>
      </c>
      <c r="AR545" s="23" t="s">
        <v>342</v>
      </c>
      <c r="AT545" s="23" t="s">
        <v>136</v>
      </c>
      <c r="AU545" s="23" t="s">
        <v>85</v>
      </c>
      <c r="AY545" s="23" t="s">
        <v>133</v>
      </c>
      <c r="BE545" s="227">
        <f>IF(N545="základní",J545,0)</f>
        <v>0</v>
      </c>
      <c r="BF545" s="227">
        <f>IF(N545="snížená",J545,0)</f>
        <v>0</v>
      </c>
      <c r="BG545" s="227">
        <f>IF(N545="zákl. přenesená",J545,0)</f>
        <v>0</v>
      </c>
      <c r="BH545" s="227">
        <f>IF(N545="sníž. přenesená",J545,0)</f>
        <v>0</v>
      </c>
      <c r="BI545" s="227">
        <f>IF(N545="nulová",J545,0)</f>
        <v>0</v>
      </c>
      <c r="BJ545" s="23" t="s">
        <v>83</v>
      </c>
      <c r="BK545" s="227">
        <f>ROUND(I545*H545,2)</f>
        <v>0</v>
      </c>
      <c r="BL545" s="23" t="s">
        <v>342</v>
      </c>
      <c r="BM545" s="23" t="s">
        <v>580</v>
      </c>
    </row>
    <row r="546" s="1" customFormat="1">
      <c r="B546" s="45"/>
      <c r="C546" s="73"/>
      <c r="D546" s="228" t="s">
        <v>143</v>
      </c>
      <c r="E546" s="73"/>
      <c r="F546" s="229" t="s">
        <v>581</v>
      </c>
      <c r="G546" s="73"/>
      <c r="H546" s="73"/>
      <c r="I546" s="186"/>
      <c r="J546" s="73"/>
      <c r="K546" s="73"/>
      <c r="L546" s="71"/>
      <c r="M546" s="230"/>
      <c r="N546" s="46"/>
      <c r="O546" s="46"/>
      <c r="P546" s="46"/>
      <c r="Q546" s="46"/>
      <c r="R546" s="46"/>
      <c r="S546" s="46"/>
      <c r="T546" s="94"/>
      <c r="AT546" s="23" t="s">
        <v>143</v>
      </c>
      <c r="AU546" s="23" t="s">
        <v>85</v>
      </c>
    </row>
    <row r="547" s="1" customFormat="1">
      <c r="B547" s="45"/>
      <c r="C547" s="73"/>
      <c r="D547" s="228" t="s">
        <v>145</v>
      </c>
      <c r="E547" s="73"/>
      <c r="F547" s="231" t="s">
        <v>214</v>
      </c>
      <c r="G547" s="73"/>
      <c r="H547" s="73"/>
      <c r="I547" s="186"/>
      <c r="J547" s="73"/>
      <c r="K547" s="73"/>
      <c r="L547" s="71"/>
      <c r="M547" s="230"/>
      <c r="N547" s="46"/>
      <c r="O547" s="46"/>
      <c r="P547" s="46"/>
      <c r="Q547" s="46"/>
      <c r="R547" s="46"/>
      <c r="S547" s="46"/>
      <c r="T547" s="94"/>
      <c r="AT547" s="23" t="s">
        <v>145</v>
      </c>
      <c r="AU547" s="23" t="s">
        <v>85</v>
      </c>
    </row>
    <row r="548" s="11" customFormat="1">
      <c r="B548" s="232"/>
      <c r="C548" s="233"/>
      <c r="D548" s="228" t="s">
        <v>147</v>
      </c>
      <c r="E548" s="234" t="s">
        <v>21</v>
      </c>
      <c r="F548" s="235" t="s">
        <v>582</v>
      </c>
      <c r="G548" s="233"/>
      <c r="H548" s="236">
        <v>12</v>
      </c>
      <c r="I548" s="237"/>
      <c r="J548" s="233"/>
      <c r="K548" s="233"/>
      <c r="L548" s="238"/>
      <c r="M548" s="239"/>
      <c r="N548" s="240"/>
      <c r="O548" s="240"/>
      <c r="P548" s="240"/>
      <c r="Q548" s="240"/>
      <c r="R548" s="240"/>
      <c r="S548" s="240"/>
      <c r="T548" s="241"/>
      <c r="AT548" s="242" t="s">
        <v>147</v>
      </c>
      <c r="AU548" s="242" t="s">
        <v>85</v>
      </c>
      <c r="AV548" s="11" t="s">
        <v>85</v>
      </c>
      <c r="AW548" s="11" t="s">
        <v>39</v>
      </c>
      <c r="AX548" s="11" t="s">
        <v>83</v>
      </c>
      <c r="AY548" s="242" t="s">
        <v>133</v>
      </c>
    </row>
    <row r="549" s="1" customFormat="1" ht="16.5" customHeight="1">
      <c r="B549" s="45"/>
      <c r="C549" s="216" t="s">
        <v>583</v>
      </c>
      <c r="D549" s="216" t="s">
        <v>136</v>
      </c>
      <c r="E549" s="217" t="s">
        <v>584</v>
      </c>
      <c r="F549" s="218" t="s">
        <v>585</v>
      </c>
      <c r="G549" s="219" t="s">
        <v>263</v>
      </c>
      <c r="H549" s="220">
        <v>8</v>
      </c>
      <c r="I549" s="221"/>
      <c r="J549" s="222">
        <f>ROUND(I549*H549,2)</f>
        <v>0</v>
      </c>
      <c r="K549" s="218" t="s">
        <v>21</v>
      </c>
      <c r="L549" s="71"/>
      <c r="M549" s="223" t="s">
        <v>21</v>
      </c>
      <c r="N549" s="224" t="s">
        <v>46</v>
      </c>
      <c r="O549" s="46"/>
      <c r="P549" s="225">
        <f>O549*H549</f>
        <v>0</v>
      </c>
      <c r="Q549" s="225">
        <v>0</v>
      </c>
      <c r="R549" s="225">
        <f>Q549*H549</f>
        <v>0</v>
      </c>
      <c r="S549" s="225">
        <v>0</v>
      </c>
      <c r="T549" s="226">
        <f>S549*H549</f>
        <v>0</v>
      </c>
      <c r="AR549" s="23" t="s">
        <v>342</v>
      </c>
      <c r="AT549" s="23" t="s">
        <v>136</v>
      </c>
      <c r="AU549" s="23" t="s">
        <v>85</v>
      </c>
      <c r="AY549" s="23" t="s">
        <v>133</v>
      </c>
      <c r="BE549" s="227">
        <f>IF(N549="základní",J549,0)</f>
        <v>0</v>
      </c>
      <c r="BF549" s="227">
        <f>IF(N549="snížená",J549,0)</f>
        <v>0</v>
      </c>
      <c r="BG549" s="227">
        <f>IF(N549="zákl. přenesená",J549,0)</f>
        <v>0</v>
      </c>
      <c r="BH549" s="227">
        <f>IF(N549="sníž. přenesená",J549,0)</f>
        <v>0</v>
      </c>
      <c r="BI549" s="227">
        <f>IF(N549="nulová",J549,0)</f>
        <v>0</v>
      </c>
      <c r="BJ549" s="23" t="s">
        <v>83</v>
      </c>
      <c r="BK549" s="227">
        <f>ROUND(I549*H549,2)</f>
        <v>0</v>
      </c>
      <c r="BL549" s="23" t="s">
        <v>342</v>
      </c>
      <c r="BM549" s="23" t="s">
        <v>586</v>
      </c>
    </row>
    <row r="550" s="1" customFormat="1">
      <c r="B550" s="45"/>
      <c r="C550" s="73"/>
      <c r="D550" s="228" t="s">
        <v>143</v>
      </c>
      <c r="E550" s="73"/>
      <c r="F550" s="229" t="s">
        <v>585</v>
      </c>
      <c r="G550" s="73"/>
      <c r="H550" s="73"/>
      <c r="I550" s="186"/>
      <c r="J550" s="73"/>
      <c r="K550" s="73"/>
      <c r="L550" s="71"/>
      <c r="M550" s="230"/>
      <c r="N550" s="46"/>
      <c r="O550" s="46"/>
      <c r="P550" s="46"/>
      <c r="Q550" s="46"/>
      <c r="R550" s="46"/>
      <c r="S550" s="46"/>
      <c r="T550" s="94"/>
      <c r="AT550" s="23" t="s">
        <v>143</v>
      </c>
      <c r="AU550" s="23" t="s">
        <v>85</v>
      </c>
    </row>
    <row r="551" s="1" customFormat="1">
      <c r="B551" s="45"/>
      <c r="C551" s="73"/>
      <c r="D551" s="228" t="s">
        <v>145</v>
      </c>
      <c r="E551" s="73"/>
      <c r="F551" s="231" t="s">
        <v>214</v>
      </c>
      <c r="G551" s="73"/>
      <c r="H551" s="73"/>
      <c r="I551" s="186"/>
      <c r="J551" s="73"/>
      <c r="K551" s="73"/>
      <c r="L551" s="71"/>
      <c r="M551" s="230"/>
      <c r="N551" s="46"/>
      <c r="O551" s="46"/>
      <c r="P551" s="46"/>
      <c r="Q551" s="46"/>
      <c r="R551" s="46"/>
      <c r="S551" s="46"/>
      <c r="T551" s="94"/>
      <c r="AT551" s="23" t="s">
        <v>145</v>
      </c>
      <c r="AU551" s="23" t="s">
        <v>85</v>
      </c>
    </row>
    <row r="552" s="11" customFormat="1">
      <c r="B552" s="232"/>
      <c r="C552" s="233"/>
      <c r="D552" s="228" t="s">
        <v>147</v>
      </c>
      <c r="E552" s="234" t="s">
        <v>21</v>
      </c>
      <c r="F552" s="235" t="s">
        <v>587</v>
      </c>
      <c r="G552" s="233"/>
      <c r="H552" s="236">
        <v>8</v>
      </c>
      <c r="I552" s="237"/>
      <c r="J552" s="233"/>
      <c r="K552" s="233"/>
      <c r="L552" s="238"/>
      <c r="M552" s="239"/>
      <c r="N552" s="240"/>
      <c r="O552" s="240"/>
      <c r="P552" s="240"/>
      <c r="Q552" s="240"/>
      <c r="R552" s="240"/>
      <c r="S552" s="240"/>
      <c r="T552" s="241"/>
      <c r="AT552" s="242" t="s">
        <v>147</v>
      </c>
      <c r="AU552" s="242" t="s">
        <v>85</v>
      </c>
      <c r="AV552" s="11" t="s">
        <v>85</v>
      </c>
      <c r="AW552" s="11" t="s">
        <v>39</v>
      </c>
      <c r="AX552" s="11" t="s">
        <v>83</v>
      </c>
      <c r="AY552" s="242" t="s">
        <v>133</v>
      </c>
    </row>
    <row r="553" s="1" customFormat="1" ht="16.5" customHeight="1">
      <c r="B553" s="45"/>
      <c r="C553" s="216" t="s">
        <v>588</v>
      </c>
      <c r="D553" s="216" t="s">
        <v>136</v>
      </c>
      <c r="E553" s="217" t="s">
        <v>589</v>
      </c>
      <c r="F553" s="218" t="s">
        <v>590</v>
      </c>
      <c r="G553" s="219" t="s">
        <v>591</v>
      </c>
      <c r="H553" s="220">
        <v>6</v>
      </c>
      <c r="I553" s="221"/>
      <c r="J553" s="222">
        <f>ROUND(I553*H553,2)</f>
        <v>0</v>
      </c>
      <c r="K553" s="218" t="s">
        <v>21</v>
      </c>
      <c r="L553" s="71"/>
      <c r="M553" s="223" t="s">
        <v>21</v>
      </c>
      <c r="N553" s="224" t="s">
        <v>46</v>
      </c>
      <c r="O553" s="46"/>
      <c r="P553" s="225">
        <f>O553*H553</f>
        <v>0</v>
      </c>
      <c r="Q553" s="225">
        <v>0</v>
      </c>
      <c r="R553" s="225">
        <f>Q553*H553</f>
        <v>0</v>
      </c>
      <c r="S553" s="225">
        <v>0</v>
      </c>
      <c r="T553" s="226">
        <f>S553*H553</f>
        <v>0</v>
      </c>
      <c r="AR553" s="23" t="s">
        <v>342</v>
      </c>
      <c r="AT553" s="23" t="s">
        <v>136</v>
      </c>
      <c r="AU553" s="23" t="s">
        <v>85</v>
      </c>
      <c r="AY553" s="23" t="s">
        <v>133</v>
      </c>
      <c r="BE553" s="227">
        <f>IF(N553="základní",J553,0)</f>
        <v>0</v>
      </c>
      <c r="BF553" s="227">
        <f>IF(N553="snížená",J553,0)</f>
        <v>0</v>
      </c>
      <c r="BG553" s="227">
        <f>IF(N553="zákl. přenesená",J553,0)</f>
        <v>0</v>
      </c>
      <c r="BH553" s="227">
        <f>IF(N553="sníž. přenesená",J553,0)</f>
        <v>0</v>
      </c>
      <c r="BI553" s="227">
        <f>IF(N553="nulová",J553,0)</f>
        <v>0</v>
      </c>
      <c r="BJ553" s="23" t="s">
        <v>83</v>
      </c>
      <c r="BK553" s="227">
        <f>ROUND(I553*H553,2)</f>
        <v>0</v>
      </c>
      <c r="BL553" s="23" t="s">
        <v>342</v>
      </c>
      <c r="BM553" s="23" t="s">
        <v>592</v>
      </c>
    </row>
    <row r="554" s="1" customFormat="1">
      <c r="B554" s="45"/>
      <c r="C554" s="73"/>
      <c r="D554" s="228" t="s">
        <v>143</v>
      </c>
      <c r="E554" s="73"/>
      <c r="F554" s="229" t="s">
        <v>590</v>
      </c>
      <c r="G554" s="73"/>
      <c r="H554" s="73"/>
      <c r="I554" s="186"/>
      <c r="J554" s="73"/>
      <c r="K554" s="73"/>
      <c r="L554" s="71"/>
      <c r="M554" s="230"/>
      <c r="N554" s="46"/>
      <c r="O554" s="46"/>
      <c r="P554" s="46"/>
      <c r="Q554" s="46"/>
      <c r="R554" s="46"/>
      <c r="S554" s="46"/>
      <c r="T554" s="94"/>
      <c r="AT554" s="23" t="s">
        <v>143</v>
      </c>
      <c r="AU554" s="23" t="s">
        <v>85</v>
      </c>
    </row>
    <row r="555" s="1" customFormat="1">
      <c r="B555" s="45"/>
      <c r="C555" s="73"/>
      <c r="D555" s="228" t="s">
        <v>145</v>
      </c>
      <c r="E555" s="73"/>
      <c r="F555" s="231" t="s">
        <v>214</v>
      </c>
      <c r="G555" s="73"/>
      <c r="H555" s="73"/>
      <c r="I555" s="186"/>
      <c r="J555" s="73"/>
      <c r="K555" s="73"/>
      <c r="L555" s="71"/>
      <c r="M555" s="230"/>
      <c r="N555" s="46"/>
      <c r="O555" s="46"/>
      <c r="P555" s="46"/>
      <c r="Q555" s="46"/>
      <c r="R555" s="46"/>
      <c r="S555" s="46"/>
      <c r="T555" s="94"/>
      <c r="AT555" s="23" t="s">
        <v>145</v>
      </c>
      <c r="AU555" s="23" t="s">
        <v>85</v>
      </c>
    </row>
    <row r="556" s="11" customFormat="1">
      <c r="B556" s="232"/>
      <c r="C556" s="233"/>
      <c r="D556" s="228" t="s">
        <v>147</v>
      </c>
      <c r="E556" s="234" t="s">
        <v>21</v>
      </c>
      <c r="F556" s="235" t="s">
        <v>593</v>
      </c>
      <c r="G556" s="233"/>
      <c r="H556" s="236">
        <v>6</v>
      </c>
      <c r="I556" s="237"/>
      <c r="J556" s="233"/>
      <c r="K556" s="233"/>
      <c r="L556" s="238"/>
      <c r="M556" s="239"/>
      <c r="N556" s="240"/>
      <c r="O556" s="240"/>
      <c r="P556" s="240"/>
      <c r="Q556" s="240"/>
      <c r="R556" s="240"/>
      <c r="S556" s="240"/>
      <c r="T556" s="241"/>
      <c r="AT556" s="242" t="s">
        <v>147</v>
      </c>
      <c r="AU556" s="242" t="s">
        <v>85</v>
      </c>
      <c r="AV556" s="11" t="s">
        <v>85</v>
      </c>
      <c r="AW556" s="11" t="s">
        <v>39</v>
      </c>
      <c r="AX556" s="11" t="s">
        <v>83</v>
      </c>
      <c r="AY556" s="242" t="s">
        <v>133</v>
      </c>
    </row>
    <row r="557" s="1" customFormat="1" ht="16.5" customHeight="1">
      <c r="B557" s="45"/>
      <c r="C557" s="216" t="s">
        <v>594</v>
      </c>
      <c r="D557" s="216" t="s">
        <v>136</v>
      </c>
      <c r="E557" s="217" t="s">
        <v>595</v>
      </c>
      <c r="F557" s="218" t="s">
        <v>596</v>
      </c>
      <c r="G557" s="219" t="s">
        <v>591</v>
      </c>
      <c r="H557" s="220">
        <v>16</v>
      </c>
      <c r="I557" s="221"/>
      <c r="J557" s="222">
        <f>ROUND(I557*H557,2)</f>
        <v>0</v>
      </c>
      <c r="K557" s="218" t="s">
        <v>21</v>
      </c>
      <c r="L557" s="71"/>
      <c r="M557" s="223" t="s">
        <v>21</v>
      </c>
      <c r="N557" s="224" t="s">
        <v>46</v>
      </c>
      <c r="O557" s="46"/>
      <c r="P557" s="225">
        <f>O557*H557</f>
        <v>0</v>
      </c>
      <c r="Q557" s="225">
        <v>0</v>
      </c>
      <c r="R557" s="225">
        <f>Q557*H557</f>
        <v>0</v>
      </c>
      <c r="S557" s="225">
        <v>0</v>
      </c>
      <c r="T557" s="226">
        <f>S557*H557</f>
        <v>0</v>
      </c>
      <c r="AR557" s="23" t="s">
        <v>342</v>
      </c>
      <c r="AT557" s="23" t="s">
        <v>136</v>
      </c>
      <c r="AU557" s="23" t="s">
        <v>85</v>
      </c>
      <c r="AY557" s="23" t="s">
        <v>133</v>
      </c>
      <c r="BE557" s="227">
        <f>IF(N557="základní",J557,0)</f>
        <v>0</v>
      </c>
      <c r="BF557" s="227">
        <f>IF(N557="snížená",J557,0)</f>
        <v>0</v>
      </c>
      <c r="BG557" s="227">
        <f>IF(N557="zákl. přenesená",J557,0)</f>
        <v>0</v>
      </c>
      <c r="BH557" s="227">
        <f>IF(N557="sníž. přenesená",J557,0)</f>
        <v>0</v>
      </c>
      <c r="BI557" s="227">
        <f>IF(N557="nulová",J557,0)</f>
        <v>0</v>
      </c>
      <c r="BJ557" s="23" t="s">
        <v>83</v>
      </c>
      <c r="BK557" s="227">
        <f>ROUND(I557*H557,2)</f>
        <v>0</v>
      </c>
      <c r="BL557" s="23" t="s">
        <v>342</v>
      </c>
      <c r="BM557" s="23" t="s">
        <v>597</v>
      </c>
    </row>
    <row r="558" s="1" customFormat="1">
      <c r="B558" s="45"/>
      <c r="C558" s="73"/>
      <c r="D558" s="228" t="s">
        <v>143</v>
      </c>
      <c r="E558" s="73"/>
      <c r="F558" s="229" t="s">
        <v>596</v>
      </c>
      <c r="G558" s="73"/>
      <c r="H558" s="73"/>
      <c r="I558" s="186"/>
      <c r="J558" s="73"/>
      <c r="K558" s="73"/>
      <c r="L558" s="71"/>
      <c r="M558" s="230"/>
      <c r="N558" s="46"/>
      <c r="O558" s="46"/>
      <c r="P558" s="46"/>
      <c r="Q558" s="46"/>
      <c r="R558" s="46"/>
      <c r="S558" s="46"/>
      <c r="T558" s="94"/>
      <c r="AT558" s="23" t="s">
        <v>143</v>
      </c>
      <c r="AU558" s="23" t="s">
        <v>85</v>
      </c>
    </row>
    <row r="559" s="1" customFormat="1">
      <c r="B559" s="45"/>
      <c r="C559" s="73"/>
      <c r="D559" s="228" t="s">
        <v>145</v>
      </c>
      <c r="E559" s="73"/>
      <c r="F559" s="231" t="s">
        <v>214</v>
      </c>
      <c r="G559" s="73"/>
      <c r="H559" s="73"/>
      <c r="I559" s="186"/>
      <c r="J559" s="73"/>
      <c r="K559" s="73"/>
      <c r="L559" s="71"/>
      <c r="M559" s="230"/>
      <c r="N559" s="46"/>
      <c r="O559" s="46"/>
      <c r="P559" s="46"/>
      <c r="Q559" s="46"/>
      <c r="R559" s="46"/>
      <c r="S559" s="46"/>
      <c r="T559" s="94"/>
      <c r="AT559" s="23" t="s">
        <v>145</v>
      </c>
      <c r="AU559" s="23" t="s">
        <v>85</v>
      </c>
    </row>
    <row r="560" s="11" customFormat="1">
      <c r="B560" s="232"/>
      <c r="C560" s="233"/>
      <c r="D560" s="228" t="s">
        <v>147</v>
      </c>
      <c r="E560" s="234" t="s">
        <v>21</v>
      </c>
      <c r="F560" s="235" t="s">
        <v>598</v>
      </c>
      <c r="G560" s="233"/>
      <c r="H560" s="236">
        <v>16</v>
      </c>
      <c r="I560" s="237"/>
      <c r="J560" s="233"/>
      <c r="K560" s="233"/>
      <c r="L560" s="238"/>
      <c r="M560" s="239"/>
      <c r="N560" s="240"/>
      <c r="O560" s="240"/>
      <c r="P560" s="240"/>
      <c r="Q560" s="240"/>
      <c r="R560" s="240"/>
      <c r="S560" s="240"/>
      <c r="T560" s="241"/>
      <c r="AT560" s="242" t="s">
        <v>147</v>
      </c>
      <c r="AU560" s="242" t="s">
        <v>85</v>
      </c>
      <c r="AV560" s="11" t="s">
        <v>85</v>
      </c>
      <c r="AW560" s="11" t="s">
        <v>39</v>
      </c>
      <c r="AX560" s="11" t="s">
        <v>83</v>
      </c>
      <c r="AY560" s="242" t="s">
        <v>133</v>
      </c>
    </row>
    <row r="561" s="1" customFormat="1" ht="16.5" customHeight="1">
      <c r="B561" s="45"/>
      <c r="C561" s="216" t="s">
        <v>599</v>
      </c>
      <c r="D561" s="216" t="s">
        <v>136</v>
      </c>
      <c r="E561" s="217" t="s">
        <v>600</v>
      </c>
      <c r="F561" s="218" t="s">
        <v>601</v>
      </c>
      <c r="G561" s="219" t="s">
        <v>263</v>
      </c>
      <c r="H561" s="220">
        <v>2</v>
      </c>
      <c r="I561" s="221"/>
      <c r="J561" s="222">
        <f>ROUND(I561*H561,2)</f>
        <v>0</v>
      </c>
      <c r="K561" s="218" t="s">
        <v>21</v>
      </c>
      <c r="L561" s="71"/>
      <c r="M561" s="223" t="s">
        <v>21</v>
      </c>
      <c r="N561" s="224" t="s">
        <v>46</v>
      </c>
      <c r="O561" s="46"/>
      <c r="P561" s="225">
        <f>O561*H561</f>
        <v>0</v>
      </c>
      <c r="Q561" s="225">
        <v>0</v>
      </c>
      <c r="R561" s="225">
        <f>Q561*H561</f>
        <v>0</v>
      </c>
      <c r="S561" s="225">
        <v>0</v>
      </c>
      <c r="T561" s="226">
        <f>S561*H561</f>
        <v>0</v>
      </c>
      <c r="AR561" s="23" t="s">
        <v>342</v>
      </c>
      <c r="AT561" s="23" t="s">
        <v>136</v>
      </c>
      <c r="AU561" s="23" t="s">
        <v>85</v>
      </c>
      <c r="AY561" s="23" t="s">
        <v>133</v>
      </c>
      <c r="BE561" s="227">
        <f>IF(N561="základní",J561,0)</f>
        <v>0</v>
      </c>
      <c r="BF561" s="227">
        <f>IF(N561="snížená",J561,0)</f>
        <v>0</v>
      </c>
      <c r="BG561" s="227">
        <f>IF(N561="zákl. přenesená",J561,0)</f>
        <v>0</v>
      </c>
      <c r="BH561" s="227">
        <f>IF(N561="sníž. přenesená",J561,0)</f>
        <v>0</v>
      </c>
      <c r="BI561" s="227">
        <f>IF(N561="nulová",J561,0)</f>
        <v>0</v>
      </c>
      <c r="BJ561" s="23" t="s">
        <v>83</v>
      </c>
      <c r="BK561" s="227">
        <f>ROUND(I561*H561,2)</f>
        <v>0</v>
      </c>
      <c r="BL561" s="23" t="s">
        <v>342</v>
      </c>
      <c r="BM561" s="23" t="s">
        <v>602</v>
      </c>
    </row>
    <row r="562" s="1" customFormat="1">
      <c r="B562" s="45"/>
      <c r="C562" s="73"/>
      <c r="D562" s="228" t="s">
        <v>143</v>
      </c>
      <c r="E562" s="73"/>
      <c r="F562" s="229" t="s">
        <v>601</v>
      </c>
      <c r="G562" s="73"/>
      <c r="H562" s="73"/>
      <c r="I562" s="186"/>
      <c r="J562" s="73"/>
      <c r="K562" s="73"/>
      <c r="L562" s="71"/>
      <c r="M562" s="230"/>
      <c r="N562" s="46"/>
      <c r="O562" s="46"/>
      <c r="P562" s="46"/>
      <c r="Q562" s="46"/>
      <c r="R562" s="46"/>
      <c r="S562" s="46"/>
      <c r="T562" s="94"/>
      <c r="AT562" s="23" t="s">
        <v>143</v>
      </c>
      <c r="AU562" s="23" t="s">
        <v>85</v>
      </c>
    </row>
    <row r="563" s="1" customFormat="1">
      <c r="B563" s="45"/>
      <c r="C563" s="73"/>
      <c r="D563" s="228" t="s">
        <v>145</v>
      </c>
      <c r="E563" s="73"/>
      <c r="F563" s="231" t="s">
        <v>214</v>
      </c>
      <c r="G563" s="73"/>
      <c r="H563" s="73"/>
      <c r="I563" s="186"/>
      <c r="J563" s="73"/>
      <c r="K563" s="73"/>
      <c r="L563" s="71"/>
      <c r="M563" s="230"/>
      <c r="N563" s="46"/>
      <c r="O563" s="46"/>
      <c r="P563" s="46"/>
      <c r="Q563" s="46"/>
      <c r="R563" s="46"/>
      <c r="S563" s="46"/>
      <c r="T563" s="94"/>
      <c r="AT563" s="23" t="s">
        <v>145</v>
      </c>
      <c r="AU563" s="23" t="s">
        <v>85</v>
      </c>
    </row>
    <row r="564" s="11" customFormat="1">
      <c r="B564" s="232"/>
      <c r="C564" s="233"/>
      <c r="D564" s="228" t="s">
        <v>147</v>
      </c>
      <c r="E564" s="234" t="s">
        <v>21</v>
      </c>
      <c r="F564" s="235" t="s">
        <v>603</v>
      </c>
      <c r="G564" s="233"/>
      <c r="H564" s="236">
        <v>2</v>
      </c>
      <c r="I564" s="237"/>
      <c r="J564" s="233"/>
      <c r="K564" s="233"/>
      <c r="L564" s="238"/>
      <c r="M564" s="239"/>
      <c r="N564" s="240"/>
      <c r="O564" s="240"/>
      <c r="P564" s="240"/>
      <c r="Q564" s="240"/>
      <c r="R564" s="240"/>
      <c r="S564" s="240"/>
      <c r="T564" s="241"/>
      <c r="AT564" s="242" t="s">
        <v>147</v>
      </c>
      <c r="AU564" s="242" t="s">
        <v>85</v>
      </c>
      <c r="AV564" s="11" t="s">
        <v>85</v>
      </c>
      <c r="AW564" s="11" t="s">
        <v>39</v>
      </c>
      <c r="AX564" s="11" t="s">
        <v>83</v>
      </c>
      <c r="AY564" s="242" t="s">
        <v>133</v>
      </c>
    </row>
    <row r="565" s="1" customFormat="1" ht="16.5" customHeight="1">
      <c r="B565" s="45"/>
      <c r="C565" s="216" t="s">
        <v>604</v>
      </c>
      <c r="D565" s="216" t="s">
        <v>136</v>
      </c>
      <c r="E565" s="217" t="s">
        <v>605</v>
      </c>
      <c r="F565" s="218" t="s">
        <v>606</v>
      </c>
      <c r="G565" s="219" t="s">
        <v>271</v>
      </c>
      <c r="H565" s="220">
        <v>500</v>
      </c>
      <c r="I565" s="221"/>
      <c r="J565" s="222">
        <f>ROUND(I565*H565,2)</f>
        <v>0</v>
      </c>
      <c r="K565" s="218" t="s">
        <v>21</v>
      </c>
      <c r="L565" s="71"/>
      <c r="M565" s="223" t="s">
        <v>21</v>
      </c>
      <c r="N565" s="224" t="s">
        <v>46</v>
      </c>
      <c r="O565" s="46"/>
      <c r="P565" s="225">
        <f>O565*H565</f>
        <v>0</v>
      </c>
      <c r="Q565" s="225">
        <v>0</v>
      </c>
      <c r="R565" s="225">
        <f>Q565*H565</f>
        <v>0</v>
      </c>
      <c r="S565" s="225">
        <v>0</v>
      </c>
      <c r="T565" s="226">
        <f>S565*H565</f>
        <v>0</v>
      </c>
      <c r="AR565" s="23" t="s">
        <v>342</v>
      </c>
      <c r="AT565" s="23" t="s">
        <v>136</v>
      </c>
      <c r="AU565" s="23" t="s">
        <v>85</v>
      </c>
      <c r="AY565" s="23" t="s">
        <v>133</v>
      </c>
      <c r="BE565" s="227">
        <f>IF(N565="základní",J565,0)</f>
        <v>0</v>
      </c>
      <c r="BF565" s="227">
        <f>IF(N565="snížená",J565,0)</f>
        <v>0</v>
      </c>
      <c r="BG565" s="227">
        <f>IF(N565="zákl. přenesená",J565,0)</f>
        <v>0</v>
      </c>
      <c r="BH565" s="227">
        <f>IF(N565="sníž. přenesená",J565,0)</f>
        <v>0</v>
      </c>
      <c r="BI565" s="227">
        <f>IF(N565="nulová",J565,0)</f>
        <v>0</v>
      </c>
      <c r="BJ565" s="23" t="s">
        <v>83</v>
      </c>
      <c r="BK565" s="227">
        <f>ROUND(I565*H565,2)</f>
        <v>0</v>
      </c>
      <c r="BL565" s="23" t="s">
        <v>342</v>
      </c>
      <c r="BM565" s="23" t="s">
        <v>607</v>
      </c>
    </row>
    <row r="566" s="1" customFormat="1">
      <c r="B566" s="45"/>
      <c r="C566" s="73"/>
      <c r="D566" s="228" t="s">
        <v>143</v>
      </c>
      <c r="E566" s="73"/>
      <c r="F566" s="229" t="s">
        <v>601</v>
      </c>
      <c r="G566" s="73"/>
      <c r="H566" s="73"/>
      <c r="I566" s="186"/>
      <c r="J566" s="73"/>
      <c r="K566" s="73"/>
      <c r="L566" s="71"/>
      <c r="M566" s="230"/>
      <c r="N566" s="46"/>
      <c r="O566" s="46"/>
      <c r="P566" s="46"/>
      <c r="Q566" s="46"/>
      <c r="R566" s="46"/>
      <c r="S566" s="46"/>
      <c r="T566" s="94"/>
      <c r="AT566" s="23" t="s">
        <v>143</v>
      </c>
      <c r="AU566" s="23" t="s">
        <v>85</v>
      </c>
    </row>
    <row r="567" s="1" customFormat="1">
      <c r="B567" s="45"/>
      <c r="C567" s="73"/>
      <c r="D567" s="228" t="s">
        <v>145</v>
      </c>
      <c r="E567" s="73"/>
      <c r="F567" s="231" t="s">
        <v>214</v>
      </c>
      <c r="G567" s="73"/>
      <c r="H567" s="73"/>
      <c r="I567" s="186"/>
      <c r="J567" s="73"/>
      <c r="K567" s="73"/>
      <c r="L567" s="71"/>
      <c r="M567" s="230"/>
      <c r="N567" s="46"/>
      <c r="O567" s="46"/>
      <c r="P567" s="46"/>
      <c r="Q567" s="46"/>
      <c r="R567" s="46"/>
      <c r="S567" s="46"/>
      <c r="T567" s="94"/>
      <c r="AT567" s="23" t="s">
        <v>145</v>
      </c>
      <c r="AU567" s="23" t="s">
        <v>85</v>
      </c>
    </row>
    <row r="568" s="11" customFormat="1">
      <c r="B568" s="232"/>
      <c r="C568" s="233"/>
      <c r="D568" s="228" t="s">
        <v>147</v>
      </c>
      <c r="E568" s="234" t="s">
        <v>21</v>
      </c>
      <c r="F568" s="235" t="s">
        <v>608</v>
      </c>
      <c r="G568" s="233"/>
      <c r="H568" s="236">
        <v>500</v>
      </c>
      <c r="I568" s="237"/>
      <c r="J568" s="233"/>
      <c r="K568" s="233"/>
      <c r="L568" s="238"/>
      <c r="M568" s="239"/>
      <c r="N568" s="240"/>
      <c r="O568" s="240"/>
      <c r="P568" s="240"/>
      <c r="Q568" s="240"/>
      <c r="R568" s="240"/>
      <c r="S568" s="240"/>
      <c r="T568" s="241"/>
      <c r="AT568" s="242" t="s">
        <v>147</v>
      </c>
      <c r="AU568" s="242" t="s">
        <v>85</v>
      </c>
      <c r="AV568" s="11" t="s">
        <v>85</v>
      </c>
      <c r="AW568" s="11" t="s">
        <v>39</v>
      </c>
      <c r="AX568" s="11" t="s">
        <v>83</v>
      </c>
      <c r="AY568" s="242" t="s">
        <v>133</v>
      </c>
    </row>
    <row r="569" s="1" customFormat="1" ht="16.5" customHeight="1">
      <c r="B569" s="45"/>
      <c r="C569" s="216" t="s">
        <v>609</v>
      </c>
      <c r="D569" s="216" t="s">
        <v>136</v>
      </c>
      <c r="E569" s="217" t="s">
        <v>610</v>
      </c>
      <c r="F569" s="218" t="s">
        <v>611</v>
      </c>
      <c r="G569" s="219" t="s">
        <v>271</v>
      </c>
      <c r="H569" s="220">
        <v>770</v>
      </c>
      <c r="I569" s="221"/>
      <c r="J569" s="222">
        <f>ROUND(I569*H569,2)</f>
        <v>0</v>
      </c>
      <c r="K569" s="218" t="s">
        <v>21</v>
      </c>
      <c r="L569" s="71"/>
      <c r="M569" s="223" t="s">
        <v>21</v>
      </c>
      <c r="N569" s="224" t="s">
        <v>46</v>
      </c>
      <c r="O569" s="46"/>
      <c r="P569" s="225">
        <f>O569*H569</f>
        <v>0</v>
      </c>
      <c r="Q569" s="225">
        <v>0</v>
      </c>
      <c r="R569" s="225">
        <f>Q569*H569</f>
        <v>0</v>
      </c>
      <c r="S569" s="225">
        <v>0</v>
      </c>
      <c r="T569" s="226">
        <f>S569*H569</f>
        <v>0</v>
      </c>
      <c r="AR569" s="23" t="s">
        <v>342</v>
      </c>
      <c r="AT569" s="23" t="s">
        <v>136</v>
      </c>
      <c r="AU569" s="23" t="s">
        <v>85</v>
      </c>
      <c r="AY569" s="23" t="s">
        <v>133</v>
      </c>
      <c r="BE569" s="227">
        <f>IF(N569="základní",J569,0)</f>
        <v>0</v>
      </c>
      <c r="BF569" s="227">
        <f>IF(N569="snížená",J569,0)</f>
        <v>0</v>
      </c>
      <c r="BG569" s="227">
        <f>IF(N569="zákl. přenesená",J569,0)</f>
        <v>0</v>
      </c>
      <c r="BH569" s="227">
        <f>IF(N569="sníž. přenesená",J569,0)</f>
        <v>0</v>
      </c>
      <c r="BI569" s="227">
        <f>IF(N569="nulová",J569,0)</f>
        <v>0</v>
      </c>
      <c r="BJ569" s="23" t="s">
        <v>83</v>
      </c>
      <c r="BK569" s="227">
        <f>ROUND(I569*H569,2)</f>
        <v>0</v>
      </c>
      <c r="BL569" s="23" t="s">
        <v>342</v>
      </c>
      <c r="BM569" s="23" t="s">
        <v>612</v>
      </c>
    </row>
    <row r="570" s="1" customFormat="1">
      <c r="B570" s="45"/>
      <c r="C570" s="73"/>
      <c r="D570" s="228" t="s">
        <v>143</v>
      </c>
      <c r="E570" s="73"/>
      <c r="F570" s="229" t="s">
        <v>611</v>
      </c>
      <c r="G570" s="73"/>
      <c r="H570" s="73"/>
      <c r="I570" s="186"/>
      <c r="J570" s="73"/>
      <c r="K570" s="73"/>
      <c r="L570" s="71"/>
      <c r="M570" s="230"/>
      <c r="N570" s="46"/>
      <c r="O570" s="46"/>
      <c r="P570" s="46"/>
      <c r="Q570" s="46"/>
      <c r="R570" s="46"/>
      <c r="S570" s="46"/>
      <c r="T570" s="94"/>
      <c r="AT570" s="23" t="s">
        <v>143</v>
      </c>
      <c r="AU570" s="23" t="s">
        <v>85</v>
      </c>
    </row>
    <row r="571" s="1" customFormat="1">
      <c r="B571" s="45"/>
      <c r="C571" s="73"/>
      <c r="D571" s="228" t="s">
        <v>145</v>
      </c>
      <c r="E571" s="73"/>
      <c r="F571" s="231" t="s">
        <v>214</v>
      </c>
      <c r="G571" s="73"/>
      <c r="H571" s="73"/>
      <c r="I571" s="186"/>
      <c r="J571" s="73"/>
      <c r="K571" s="73"/>
      <c r="L571" s="71"/>
      <c r="M571" s="230"/>
      <c r="N571" s="46"/>
      <c r="O571" s="46"/>
      <c r="P571" s="46"/>
      <c r="Q571" s="46"/>
      <c r="R571" s="46"/>
      <c r="S571" s="46"/>
      <c r="T571" s="94"/>
      <c r="AT571" s="23" t="s">
        <v>145</v>
      </c>
      <c r="AU571" s="23" t="s">
        <v>85</v>
      </c>
    </row>
    <row r="572" s="11" customFormat="1">
      <c r="B572" s="232"/>
      <c r="C572" s="233"/>
      <c r="D572" s="228" t="s">
        <v>147</v>
      </c>
      <c r="E572" s="234" t="s">
        <v>21</v>
      </c>
      <c r="F572" s="235" t="s">
        <v>613</v>
      </c>
      <c r="G572" s="233"/>
      <c r="H572" s="236">
        <v>770</v>
      </c>
      <c r="I572" s="237"/>
      <c r="J572" s="233"/>
      <c r="K572" s="233"/>
      <c r="L572" s="238"/>
      <c r="M572" s="239"/>
      <c r="N572" s="240"/>
      <c r="O572" s="240"/>
      <c r="P572" s="240"/>
      <c r="Q572" s="240"/>
      <c r="R572" s="240"/>
      <c r="S572" s="240"/>
      <c r="T572" s="241"/>
      <c r="AT572" s="242" t="s">
        <v>147</v>
      </c>
      <c r="AU572" s="242" t="s">
        <v>85</v>
      </c>
      <c r="AV572" s="11" t="s">
        <v>85</v>
      </c>
      <c r="AW572" s="11" t="s">
        <v>39</v>
      </c>
      <c r="AX572" s="11" t="s">
        <v>83</v>
      </c>
      <c r="AY572" s="242" t="s">
        <v>133</v>
      </c>
    </row>
    <row r="573" s="1" customFormat="1" ht="16.5" customHeight="1">
      <c r="B573" s="45"/>
      <c r="C573" s="216" t="s">
        <v>614</v>
      </c>
      <c r="D573" s="216" t="s">
        <v>136</v>
      </c>
      <c r="E573" s="217" t="s">
        <v>615</v>
      </c>
      <c r="F573" s="218" t="s">
        <v>616</v>
      </c>
      <c r="G573" s="219" t="s">
        <v>263</v>
      </c>
      <c r="H573" s="220">
        <v>8</v>
      </c>
      <c r="I573" s="221"/>
      <c r="J573" s="222">
        <f>ROUND(I573*H573,2)</f>
        <v>0</v>
      </c>
      <c r="K573" s="218" t="s">
        <v>21</v>
      </c>
      <c r="L573" s="71"/>
      <c r="M573" s="223" t="s">
        <v>21</v>
      </c>
      <c r="N573" s="224" t="s">
        <v>46</v>
      </c>
      <c r="O573" s="46"/>
      <c r="P573" s="225">
        <f>O573*H573</f>
        <v>0</v>
      </c>
      <c r="Q573" s="225">
        <v>0</v>
      </c>
      <c r="R573" s="225">
        <f>Q573*H573</f>
        <v>0</v>
      </c>
      <c r="S573" s="225">
        <v>0</v>
      </c>
      <c r="T573" s="226">
        <f>S573*H573</f>
        <v>0</v>
      </c>
      <c r="AR573" s="23" t="s">
        <v>342</v>
      </c>
      <c r="AT573" s="23" t="s">
        <v>136</v>
      </c>
      <c r="AU573" s="23" t="s">
        <v>85</v>
      </c>
      <c r="AY573" s="23" t="s">
        <v>133</v>
      </c>
      <c r="BE573" s="227">
        <f>IF(N573="základní",J573,0)</f>
        <v>0</v>
      </c>
      <c r="BF573" s="227">
        <f>IF(N573="snížená",J573,0)</f>
        <v>0</v>
      </c>
      <c r="BG573" s="227">
        <f>IF(N573="zákl. přenesená",J573,0)</f>
        <v>0</v>
      </c>
      <c r="BH573" s="227">
        <f>IF(N573="sníž. přenesená",J573,0)</f>
        <v>0</v>
      </c>
      <c r="BI573" s="227">
        <f>IF(N573="nulová",J573,0)</f>
        <v>0</v>
      </c>
      <c r="BJ573" s="23" t="s">
        <v>83</v>
      </c>
      <c r="BK573" s="227">
        <f>ROUND(I573*H573,2)</f>
        <v>0</v>
      </c>
      <c r="BL573" s="23" t="s">
        <v>342</v>
      </c>
      <c r="BM573" s="23" t="s">
        <v>617</v>
      </c>
    </row>
    <row r="574" s="1" customFormat="1">
      <c r="B574" s="45"/>
      <c r="C574" s="73"/>
      <c r="D574" s="228" t="s">
        <v>143</v>
      </c>
      <c r="E574" s="73"/>
      <c r="F574" s="229" t="s">
        <v>611</v>
      </c>
      <c r="G574" s="73"/>
      <c r="H574" s="73"/>
      <c r="I574" s="186"/>
      <c r="J574" s="73"/>
      <c r="K574" s="73"/>
      <c r="L574" s="71"/>
      <c r="M574" s="230"/>
      <c r="N574" s="46"/>
      <c r="O574" s="46"/>
      <c r="P574" s="46"/>
      <c r="Q574" s="46"/>
      <c r="R574" s="46"/>
      <c r="S574" s="46"/>
      <c r="T574" s="94"/>
      <c r="AT574" s="23" t="s">
        <v>143</v>
      </c>
      <c r="AU574" s="23" t="s">
        <v>85</v>
      </c>
    </row>
    <row r="575" s="1" customFormat="1">
      <c r="B575" s="45"/>
      <c r="C575" s="73"/>
      <c r="D575" s="228" t="s">
        <v>145</v>
      </c>
      <c r="E575" s="73"/>
      <c r="F575" s="231" t="s">
        <v>214</v>
      </c>
      <c r="G575" s="73"/>
      <c r="H575" s="73"/>
      <c r="I575" s="186"/>
      <c r="J575" s="73"/>
      <c r="K575" s="73"/>
      <c r="L575" s="71"/>
      <c r="M575" s="230"/>
      <c r="N575" s="46"/>
      <c r="O575" s="46"/>
      <c r="P575" s="46"/>
      <c r="Q575" s="46"/>
      <c r="R575" s="46"/>
      <c r="S575" s="46"/>
      <c r="T575" s="94"/>
      <c r="AT575" s="23" t="s">
        <v>145</v>
      </c>
      <c r="AU575" s="23" t="s">
        <v>85</v>
      </c>
    </row>
    <row r="576" s="11" customFormat="1">
      <c r="B576" s="232"/>
      <c r="C576" s="233"/>
      <c r="D576" s="228" t="s">
        <v>147</v>
      </c>
      <c r="E576" s="234" t="s">
        <v>21</v>
      </c>
      <c r="F576" s="235" t="s">
        <v>587</v>
      </c>
      <c r="G576" s="233"/>
      <c r="H576" s="236">
        <v>8</v>
      </c>
      <c r="I576" s="237"/>
      <c r="J576" s="233"/>
      <c r="K576" s="233"/>
      <c r="L576" s="238"/>
      <c r="M576" s="239"/>
      <c r="N576" s="240"/>
      <c r="O576" s="240"/>
      <c r="P576" s="240"/>
      <c r="Q576" s="240"/>
      <c r="R576" s="240"/>
      <c r="S576" s="240"/>
      <c r="T576" s="241"/>
      <c r="AT576" s="242" t="s">
        <v>147</v>
      </c>
      <c r="AU576" s="242" t="s">
        <v>85</v>
      </c>
      <c r="AV576" s="11" t="s">
        <v>85</v>
      </c>
      <c r="AW576" s="11" t="s">
        <v>39</v>
      </c>
      <c r="AX576" s="11" t="s">
        <v>83</v>
      </c>
      <c r="AY576" s="242" t="s">
        <v>133</v>
      </c>
    </row>
    <row r="577" s="1" customFormat="1" ht="16.5" customHeight="1">
      <c r="B577" s="45"/>
      <c r="C577" s="216" t="s">
        <v>618</v>
      </c>
      <c r="D577" s="216" t="s">
        <v>136</v>
      </c>
      <c r="E577" s="217" t="s">
        <v>619</v>
      </c>
      <c r="F577" s="218" t="s">
        <v>620</v>
      </c>
      <c r="G577" s="219" t="s">
        <v>263</v>
      </c>
      <c r="H577" s="220">
        <v>2</v>
      </c>
      <c r="I577" s="221"/>
      <c r="J577" s="222">
        <f>ROUND(I577*H577,2)</f>
        <v>0</v>
      </c>
      <c r="K577" s="218" t="s">
        <v>21</v>
      </c>
      <c r="L577" s="71"/>
      <c r="M577" s="223" t="s">
        <v>21</v>
      </c>
      <c r="N577" s="224" t="s">
        <v>46</v>
      </c>
      <c r="O577" s="46"/>
      <c r="P577" s="225">
        <f>O577*H577</f>
        <v>0</v>
      </c>
      <c r="Q577" s="225">
        <v>0</v>
      </c>
      <c r="R577" s="225">
        <f>Q577*H577</f>
        <v>0</v>
      </c>
      <c r="S577" s="225">
        <v>0</v>
      </c>
      <c r="T577" s="226">
        <f>S577*H577</f>
        <v>0</v>
      </c>
      <c r="AR577" s="23" t="s">
        <v>342</v>
      </c>
      <c r="AT577" s="23" t="s">
        <v>136</v>
      </c>
      <c r="AU577" s="23" t="s">
        <v>85</v>
      </c>
      <c r="AY577" s="23" t="s">
        <v>133</v>
      </c>
      <c r="BE577" s="227">
        <f>IF(N577="základní",J577,0)</f>
        <v>0</v>
      </c>
      <c r="BF577" s="227">
        <f>IF(N577="snížená",J577,0)</f>
        <v>0</v>
      </c>
      <c r="BG577" s="227">
        <f>IF(N577="zákl. přenesená",J577,0)</f>
        <v>0</v>
      </c>
      <c r="BH577" s="227">
        <f>IF(N577="sníž. přenesená",J577,0)</f>
        <v>0</v>
      </c>
      <c r="BI577" s="227">
        <f>IF(N577="nulová",J577,0)</f>
        <v>0</v>
      </c>
      <c r="BJ577" s="23" t="s">
        <v>83</v>
      </c>
      <c r="BK577" s="227">
        <f>ROUND(I577*H577,2)</f>
        <v>0</v>
      </c>
      <c r="BL577" s="23" t="s">
        <v>342</v>
      </c>
      <c r="BM577" s="23" t="s">
        <v>621</v>
      </c>
    </row>
    <row r="578" s="1" customFormat="1">
      <c r="B578" s="45"/>
      <c r="C578" s="73"/>
      <c r="D578" s="228" t="s">
        <v>143</v>
      </c>
      <c r="E578" s="73"/>
      <c r="F578" s="229" t="s">
        <v>620</v>
      </c>
      <c r="G578" s="73"/>
      <c r="H578" s="73"/>
      <c r="I578" s="186"/>
      <c r="J578" s="73"/>
      <c r="K578" s="73"/>
      <c r="L578" s="71"/>
      <c r="M578" s="230"/>
      <c r="N578" s="46"/>
      <c r="O578" s="46"/>
      <c r="P578" s="46"/>
      <c r="Q578" s="46"/>
      <c r="R578" s="46"/>
      <c r="S578" s="46"/>
      <c r="T578" s="94"/>
      <c r="AT578" s="23" t="s">
        <v>143</v>
      </c>
      <c r="AU578" s="23" t="s">
        <v>85</v>
      </c>
    </row>
    <row r="579" s="1" customFormat="1">
      <c r="B579" s="45"/>
      <c r="C579" s="73"/>
      <c r="D579" s="228" t="s">
        <v>145</v>
      </c>
      <c r="E579" s="73"/>
      <c r="F579" s="231" t="s">
        <v>214</v>
      </c>
      <c r="G579" s="73"/>
      <c r="H579" s="73"/>
      <c r="I579" s="186"/>
      <c r="J579" s="73"/>
      <c r="K579" s="73"/>
      <c r="L579" s="71"/>
      <c r="M579" s="230"/>
      <c r="N579" s="46"/>
      <c r="O579" s="46"/>
      <c r="P579" s="46"/>
      <c r="Q579" s="46"/>
      <c r="R579" s="46"/>
      <c r="S579" s="46"/>
      <c r="T579" s="94"/>
      <c r="AT579" s="23" t="s">
        <v>145</v>
      </c>
      <c r="AU579" s="23" t="s">
        <v>85</v>
      </c>
    </row>
    <row r="580" s="11" customFormat="1">
      <c r="B580" s="232"/>
      <c r="C580" s="233"/>
      <c r="D580" s="228" t="s">
        <v>147</v>
      </c>
      <c r="E580" s="234" t="s">
        <v>21</v>
      </c>
      <c r="F580" s="235" t="s">
        <v>85</v>
      </c>
      <c r="G580" s="233"/>
      <c r="H580" s="236">
        <v>2</v>
      </c>
      <c r="I580" s="237"/>
      <c r="J580" s="233"/>
      <c r="K580" s="233"/>
      <c r="L580" s="238"/>
      <c r="M580" s="239"/>
      <c r="N580" s="240"/>
      <c r="O580" s="240"/>
      <c r="P580" s="240"/>
      <c r="Q580" s="240"/>
      <c r="R580" s="240"/>
      <c r="S580" s="240"/>
      <c r="T580" s="241"/>
      <c r="AT580" s="242" t="s">
        <v>147</v>
      </c>
      <c r="AU580" s="242" t="s">
        <v>85</v>
      </c>
      <c r="AV580" s="11" t="s">
        <v>85</v>
      </c>
      <c r="AW580" s="11" t="s">
        <v>39</v>
      </c>
      <c r="AX580" s="11" t="s">
        <v>83</v>
      </c>
      <c r="AY580" s="242" t="s">
        <v>133</v>
      </c>
    </row>
    <row r="581" s="1" customFormat="1" ht="16.5" customHeight="1">
      <c r="B581" s="45"/>
      <c r="C581" s="216" t="s">
        <v>622</v>
      </c>
      <c r="D581" s="216" t="s">
        <v>136</v>
      </c>
      <c r="E581" s="217" t="s">
        <v>623</v>
      </c>
      <c r="F581" s="218" t="s">
        <v>624</v>
      </c>
      <c r="G581" s="219" t="s">
        <v>383</v>
      </c>
      <c r="H581" s="220">
        <v>2</v>
      </c>
      <c r="I581" s="221"/>
      <c r="J581" s="222">
        <f>ROUND(I581*H581,2)</f>
        <v>0</v>
      </c>
      <c r="K581" s="218" t="s">
        <v>21</v>
      </c>
      <c r="L581" s="71"/>
      <c r="M581" s="223" t="s">
        <v>21</v>
      </c>
      <c r="N581" s="224" t="s">
        <v>46</v>
      </c>
      <c r="O581" s="46"/>
      <c r="P581" s="225">
        <f>O581*H581</f>
        <v>0</v>
      </c>
      <c r="Q581" s="225">
        <v>0</v>
      </c>
      <c r="R581" s="225">
        <f>Q581*H581</f>
        <v>0</v>
      </c>
      <c r="S581" s="225">
        <v>0</v>
      </c>
      <c r="T581" s="226">
        <f>S581*H581</f>
        <v>0</v>
      </c>
      <c r="AR581" s="23" t="s">
        <v>342</v>
      </c>
      <c r="AT581" s="23" t="s">
        <v>136</v>
      </c>
      <c r="AU581" s="23" t="s">
        <v>85</v>
      </c>
      <c r="AY581" s="23" t="s">
        <v>133</v>
      </c>
      <c r="BE581" s="227">
        <f>IF(N581="základní",J581,0)</f>
        <v>0</v>
      </c>
      <c r="BF581" s="227">
        <f>IF(N581="snížená",J581,0)</f>
        <v>0</v>
      </c>
      <c r="BG581" s="227">
        <f>IF(N581="zákl. přenesená",J581,0)</f>
        <v>0</v>
      </c>
      <c r="BH581" s="227">
        <f>IF(N581="sníž. přenesená",J581,0)</f>
        <v>0</v>
      </c>
      <c r="BI581" s="227">
        <f>IF(N581="nulová",J581,0)</f>
        <v>0</v>
      </c>
      <c r="BJ581" s="23" t="s">
        <v>83</v>
      </c>
      <c r="BK581" s="227">
        <f>ROUND(I581*H581,2)</f>
        <v>0</v>
      </c>
      <c r="BL581" s="23" t="s">
        <v>342</v>
      </c>
      <c r="BM581" s="23" t="s">
        <v>625</v>
      </c>
    </row>
    <row r="582" s="1" customFormat="1">
      <c r="B582" s="45"/>
      <c r="C582" s="73"/>
      <c r="D582" s="228" t="s">
        <v>143</v>
      </c>
      <c r="E582" s="73"/>
      <c r="F582" s="229" t="s">
        <v>624</v>
      </c>
      <c r="G582" s="73"/>
      <c r="H582" s="73"/>
      <c r="I582" s="186"/>
      <c r="J582" s="73"/>
      <c r="K582" s="73"/>
      <c r="L582" s="71"/>
      <c r="M582" s="230"/>
      <c r="N582" s="46"/>
      <c r="O582" s="46"/>
      <c r="P582" s="46"/>
      <c r="Q582" s="46"/>
      <c r="R582" s="46"/>
      <c r="S582" s="46"/>
      <c r="T582" s="94"/>
      <c r="AT582" s="23" t="s">
        <v>143</v>
      </c>
      <c r="AU582" s="23" t="s">
        <v>85</v>
      </c>
    </row>
    <row r="583" s="1" customFormat="1">
      <c r="B583" s="45"/>
      <c r="C583" s="73"/>
      <c r="D583" s="228" t="s">
        <v>145</v>
      </c>
      <c r="E583" s="73"/>
      <c r="F583" s="231" t="s">
        <v>214</v>
      </c>
      <c r="G583" s="73"/>
      <c r="H583" s="73"/>
      <c r="I583" s="186"/>
      <c r="J583" s="73"/>
      <c r="K583" s="73"/>
      <c r="L583" s="71"/>
      <c r="M583" s="230"/>
      <c r="N583" s="46"/>
      <c r="O583" s="46"/>
      <c r="P583" s="46"/>
      <c r="Q583" s="46"/>
      <c r="R583" s="46"/>
      <c r="S583" s="46"/>
      <c r="T583" s="94"/>
      <c r="AT583" s="23" t="s">
        <v>145</v>
      </c>
      <c r="AU583" s="23" t="s">
        <v>85</v>
      </c>
    </row>
    <row r="584" s="11" customFormat="1">
      <c r="B584" s="232"/>
      <c r="C584" s="233"/>
      <c r="D584" s="228" t="s">
        <v>147</v>
      </c>
      <c r="E584" s="234" t="s">
        <v>21</v>
      </c>
      <c r="F584" s="235" t="s">
        <v>603</v>
      </c>
      <c r="G584" s="233"/>
      <c r="H584" s="236">
        <v>2</v>
      </c>
      <c r="I584" s="237"/>
      <c r="J584" s="233"/>
      <c r="K584" s="233"/>
      <c r="L584" s="238"/>
      <c r="M584" s="239"/>
      <c r="N584" s="240"/>
      <c r="O584" s="240"/>
      <c r="P584" s="240"/>
      <c r="Q584" s="240"/>
      <c r="R584" s="240"/>
      <c r="S584" s="240"/>
      <c r="T584" s="241"/>
      <c r="AT584" s="242" t="s">
        <v>147</v>
      </c>
      <c r="AU584" s="242" t="s">
        <v>85</v>
      </c>
      <c r="AV584" s="11" t="s">
        <v>85</v>
      </c>
      <c r="AW584" s="11" t="s">
        <v>39</v>
      </c>
      <c r="AX584" s="11" t="s">
        <v>83</v>
      </c>
      <c r="AY584" s="242" t="s">
        <v>133</v>
      </c>
    </row>
    <row r="585" s="1" customFormat="1" ht="16.5" customHeight="1">
      <c r="B585" s="45"/>
      <c r="C585" s="216" t="s">
        <v>626</v>
      </c>
      <c r="D585" s="216" t="s">
        <v>136</v>
      </c>
      <c r="E585" s="217" t="s">
        <v>627</v>
      </c>
      <c r="F585" s="218" t="s">
        <v>628</v>
      </c>
      <c r="G585" s="219" t="s">
        <v>383</v>
      </c>
      <c r="H585" s="220">
        <v>2</v>
      </c>
      <c r="I585" s="221"/>
      <c r="J585" s="222">
        <f>ROUND(I585*H585,2)</f>
        <v>0</v>
      </c>
      <c r="K585" s="218" t="s">
        <v>21</v>
      </c>
      <c r="L585" s="71"/>
      <c r="M585" s="223" t="s">
        <v>21</v>
      </c>
      <c r="N585" s="224" t="s">
        <v>46</v>
      </c>
      <c r="O585" s="46"/>
      <c r="P585" s="225">
        <f>O585*H585</f>
        <v>0</v>
      </c>
      <c r="Q585" s="225">
        <v>0</v>
      </c>
      <c r="R585" s="225">
        <f>Q585*H585</f>
        <v>0</v>
      </c>
      <c r="S585" s="225">
        <v>0</v>
      </c>
      <c r="T585" s="226">
        <f>S585*H585</f>
        <v>0</v>
      </c>
      <c r="AR585" s="23" t="s">
        <v>342</v>
      </c>
      <c r="AT585" s="23" t="s">
        <v>136</v>
      </c>
      <c r="AU585" s="23" t="s">
        <v>85</v>
      </c>
      <c r="AY585" s="23" t="s">
        <v>133</v>
      </c>
      <c r="BE585" s="227">
        <f>IF(N585="základní",J585,0)</f>
        <v>0</v>
      </c>
      <c r="BF585" s="227">
        <f>IF(N585="snížená",J585,0)</f>
        <v>0</v>
      </c>
      <c r="BG585" s="227">
        <f>IF(N585="zákl. přenesená",J585,0)</f>
        <v>0</v>
      </c>
      <c r="BH585" s="227">
        <f>IF(N585="sníž. přenesená",J585,0)</f>
        <v>0</v>
      </c>
      <c r="BI585" s="227">
        <f>IF(N585="nulová",J585,0)</f>
        <v>0</v>
      </c>
      <c r="BJ585" s="23" t="s">
        <v>83</v>
      </c>
      <c r="BK585" s="227">
        <f>ROUND(I585*H585,2)</f>
        <v>0</v>
      </c>
      <c r="BL585" s="23" t="s">
        <v>342</v>
      </c>
      <c r="BM585" s="23" t="s">
        <v>629</v>
      </c>
    </row>
    <row r="586" s="1" customFormat="1">
      <c r="B586" s="45"/>
      <c r="C586" s="73"/>
      <c r="D586" s="228" t="s">
        <v>143</v>
      </c>
      <c r="E586" s="73"/>
      <c r="F586" s="229" t="s">
        <v>628</v>
      </c>
      <c r="G586" s="73"/>
      <c r="H586" s="73"/>
      <c r="I586" s="186"/>
      <c r="J586" s="73"/>
      <c r="K586" s="73"/>
      <c r="L586" s="71"/>
      <c r="M586" s="230"/>
      <c r="N586" s="46"/>
      <c r="O586" s="46"/>
      <c r="P586" s="46"/>
      <c r="Q586" s="46"/>
      <c r="R586" s="46"/>
      <c r="S586" s="46"/>
      <c r="T586" s="94"/>
      <c r="AT586" s="23" t="s">
        <v>143</v>
      </c>
      <c r="AU586" s="23" t="s">
        <v>85</v>
      </c>
    </row>
    <row r="587" s="1" customFormat="1">
      <c r="B587" s="45"/>
      <c r="C587" s="73"/>
      <c r="D587" s="228" t="s">
        <v>145</v>
      </c>
      <c r="E587" s="73"/>
      <c r="F587" s="231" t="s">
        <v>214</v>
      </c>
      <c r="G587" s="73"/>
      <c r="H587" s="73"/>
      <c r="I587" s="186"/>
      <c r="J587" s="73"/>
      <c r="K587" s="73"/>
      <c r="L587" s="71"/>
      <c r="M587" s="230"/>
      <c r="N587" s="46"/>
      <c r="O587" s="46"/>
      <c r="P587" s="46"/>
      <c r="Q587" s="46"/>
      <c r="R587" s="46"/>
      <c r="S587" s="46"/>
      <c r="T587" s="94"/>
      <c r="AT587" s="23" t="s">
        <v>145</v>
      </c>
      <c r="AU587" s="23" t="s">
        <v>85</v>
      </c>
    </row>
    <row r="588" s="11" customFormat="1">
      <c r="B588" s="232"/>
      <c r="C588" s="233"/>
      <c r="D588" s="228" t="s">
        <v>147</v>
      </c>
      <c r="E588" s="234" t="s">
        <v>21</v>
      </c>
      <c r="F588" s="235" t="s">
        <v>603</v>
      </c>
      <c r="G588" s="233"/>
      <c r="H588" s="236">
        <v>2</v>
      </c>
      <c r="I588" s="237"/>
      <c r="J588" s="233"/>
      <c r="K588" s="233"/>
      <c r="L588" s="238"/>
      <c r="M588" s="239"/>
      <c r="N588" s="240"/>
      <c r="O588" s="240"/>
      <c r="P588" s="240"/>
      <c r="Q588" s="240"/>
      <c r="R588" s="240"/>
      <c r="S588" s="240"/>
      <c r="T588" s="241"/>
      <c r="AT588" s="242" t="s">
        <v>147</v>
      </c>
      <c r="AU588" s="242" t="s">
        <v>85</v>
      </c>
      <c r="AV588" s="11" t="s">
        <v>85</v>
      </c>
      <c r="AW588" s="11" t="s">
        <v>39</v>
      </c>
      <c r="AX588" s="11" t="s">
        <v>83</v>
      </c>
      <c r="AY588" s="242" t="s">
        <v>133</v>
      </c>
    </row>
    <row r="589" s="1" customFormat="1" ht="16.5" customHeight="1">
      <c r="B589" s="45"/>
      <c r="C589" s="216" t="s">
        <v>630</v>
      </c>
      <c r="D589" s="216" t="s">
        <v>136</v>
      </c>
      <c r="E589" s="217" t="s">
        <v>631</v>
      </c>
      <c r="F589" s="218" t="s">
        <v>632</v>
      </c>
      <c r="G589" s="219" t="s">
        <v>263</v>
      </c>
      <c r="H589" s="220">
        <v>2</v>
      </c>
      <c r="I589" s="221"/>
      <c r="J589" s="222">
        <f>ROUND(I589*H589,2)</f>
        <v>0</v>
      </c>
      <c r="K589" s="218" t="s">
        <v>21</v>
      </c>
      <c r="L589" s="71"/>
      <c r="M589" s="223" t="s">
        <v>21</v>
      </c>
      <c r="N589" s="224" t="s">
        <v>46</v>
      </c>
      <c r="O589" s="46"/>
      <c r="P589" s="225">
        <f>O589*H589</f>
        <v>0</v>
      </c>
      <c r="Q589" s="225">
        <v>0</v>
      </c>
      <c r="R589" s="225">
        <f>Q589*H589</f>
        <v>0</v>
      </c>
      <c r="S589" s="225">
        <v>0</v>
      </c>
      <c r="T589" s="226">
        <f>S589*H589</f>
        <v>0</v>
      </c>
      <c r="AR589" s="23" t="s">
        <v>342</v>
      </c>
      <c r="AT589" s="23" t="s">
        <v>136</v>
      </c>
      <c r="AU589" s="23" t="s">
        <v>85</v>
      </c>
      <c r="AY589" s="23" t="s">
        <v>133</v>
      </c>
      <c r="BE589" s="227">
        <f>IF(N589="základní",J589,0)</f>
        <v>0</v>
      </c>
      <c r="BF589" s="227">
        <f>IF(N589="snížená",J589,0)</f>
        <v>0</v>
      </c>
      <c r="BG589" s="227">
        <f>IF(N589="zákl. přenesená",J589,0)</f>
        <v>0</v>
      </c>
      <c r="BH589" s="227">
        <f>IF(N589="sníž. přenesená",J589,0)</f>
        <v>0</v>
      </c>
      <c r="BI589" s="227">
        <f>IF(N589="nulová",J589,0)</f>
        <v>0</v>
      </c>
      <c r="BJ589" s="23" t="s">
        <v>83</v>
      </c>
      <c r="BK589" s="227">
        <f>ROUND(I589*H589,2)</f>
        <v>0</v>
      </c>
      <c r="BL589" s="23" t="s">
        <v>342</v>
      </c>
      <c r="BM589" s="23" t="s">
        <v>633</v>
      </c>
    </row>
    <row r="590" s="1" customFormat="1">
      <c r="B590" s="45"/>
      <c r="C590" s="73"/>
      <c r="D590" s="228" t="s">
        <v>143</v>
      </c>
      <c r="E590" s="73"/>
      <c r="F590" s="229" t="s">
        <v>632</v>
      </c>
      <c r="G590" s="73"/>
      <c r="H590" s="73"/>
      <c r="I590" s="186"/>
      <c r="J590" s="73"/>
      <c r="K590" s="73"/>
      <c r="L590" s="71"/>
      <c r="M590" s="230"/>
      <c r="N590" s="46"/>
      <c r="O590" s="46"/>
      <c r="P590" s="46"/>
      <c r="Q590" s="46"/>
      <c r="R590" s="46"/>
      <c r="S590" s="46"/>
      <c r="T590" s="94"/>
      <c r="AT590" s="23" t="s">
        <v>143</v>
      </c>
      <c r="AU590" s="23" t="s">
        <v>85</v>
      </c>
    </row>
    <row r="591" s="1" customFormat="1">
      <c r="B591" s="45"/>
      <c r="C591" s="73"/>
      <c r="D591" s="228" t="s">
        <v>145</v>
      </c>
      <c r="E591" s="73"/>
      <c r="F591" s="231" t="s">
        <v>214</v>
      </c>
      <c r="G591" s="73"/>
      <c r="H591" s="73"/>
      <c r="I591" s="186"/>
      <c r="J591" s="73"/>
      <c r="K591" s="73"/>
      <c r="L591" s="71"/>
      <c r="M591" s="230"/>
      <c r="N591" s="46"/>
      <c r="O591" s="46"/>
      <c r="P591" s="46"/>
      <c r="Q591" s="46"/>
      <c r="R591" s="46"/>
      <c r="S591" s="46"/>
      <c r="T591" s="94"/>
      <c r="AT591" s="23" t="s">
        <v>145</v>
      </c>
      <c r="AU591" s="23" t="s">
        <v>85</v>
      </c>
    </row>
    <row r="592" s="11" customFormat="1">
      <c r="B592" s="232"/>
      <c r="C592" s="233"/>
      <c r="D592" s="228" t="s">
        <v>147</v>
      </c>
      <c r="E592" s="234" t="s">
        <v>21</v>
      </c>
      <c r="F592" s="235" t="s">
        <v>603</v>
      </c>
      <c r="G592" s="233"/>
      <c r="H592" s="236">
        <v>2</v>
      </c>
      <c r="I592" s="237"/>
      <c r="J592" s="233"/>
      <c r="K592" s="233"/>
      <c r="L592" s="238"/>
      <c r="M592" s="239"/>
      <c r="N592" s="240"/>
      <c r="O592" s="240"/>
      <c r="P592" s="240"/>
      <c r="Q592" s="240"/>
      <c r="R592" s="240"/>
      <c r="S592" s="240"/>
      <c r="T592" s="241"/>
      <c r="AT592" s="242" t="s">
        <v>147</v>
      </c>
      <c r="AU592" s="242" t="s">
        <v>85</v>
      </c>
      <c r="AV592" s="11" t="s">
        <v>85</v>
      </c>
      <c r="AW592" s="11" t="s">
        <v>39</v>
      </c>
      <c r="AX592" s="11" t="s">
        <v>83</v>
      </c>
      <c r="AY592" s="242" t="s">
        <v>133</v>
      </c>
    </row>
    <row r="593" s="10" customFormat="1" ht="29.88" customHeight="1">
      <c r="B593" s="200"/>
      <c r="C593" s="201"/>
      <c r="D593" s="202" t="s">
        <v>74</v>
      </c>
      <c r="E593" s="214" t="s">
        <v>634</v>
      </c>
      <c r="F593" s="214" t="s">
        <v>635</v>
      </c>
      <c r="G593" s="201"/>
      <c r="H593" s="201"/>
      <c r="I593" s="204"/>
      <c r="J593" s="215">
        <f>BK593</f>
        <v>0</v>
      </c>
      <c r="K593" s="201"/>
      <c r="L593" s="206"/>
      <c r="M593" s="207"/>
      <c r="N593" s="208"/>
      <c r="O593" s="208"/>
      <c r="P593" s="209">
        <f>SUM(P594:P608)</f>
        <v>0</v>
      </c>
      <c r="Q593" s="208"/>
      <c r="R593" s="209">
        <f>SUM(R594:R608)</f>
        <v>0.0058880000000000009</v>
      </c>
      <c r="S593" s="208"/>
      <c r="T593" s="210">
        <f>SUM(T594:T608)</f>
        <v>0</v>
      </c>
      <c r="AR593" s="211" t="s">
        <v>266</v>
      </c>
      <c r="AT593" s="212" t="s">
        <v>74</v>
      </c>
      <c r="AU593" s="212" t="s">
        <v>83</v>
      </c>
      <c r="AY593" s="211" t="s">
        <v>133</v>
      </c>
      <c r="BK593" s="213">
        <f>SUM(BK594:BK608)</f>
        <v>0</v>
      </c>
    </row>
    <row r="594" s="1" customFormat="1" ht="16.5" customHeight="1">
      <c r="B594" s="45"/>
      <c r="C594" s="216" t="s">
        <v>636</v>
      </c>
      <c r="D594" s="216" t="s">
        <v>136</v>
      </c>
      <c r="E594" s="217" t="s">
        <v>637</v>
      </c>
      <c r="F594" s="218" t="s">
        <v>638</v>
      </c>
      <c r="G594" s="219" t="s">
        <v>263</v>
      </c>
      <c r="H594" s="220">
        <v>6</v>
      </c>
      <c r="I594" s="221"/>
      <c r="J594" s="222">
        <f>ROUND(I594*H594,2)</f>
        <v>0</v>
      </c>
      <c r="K594" s="218" t="s">
        <v>21</v>
      </c>
      <c r="L594" s="71"/>
      <c r="M594" s="223" t="s">
        <v>21</v>
      </c>
      <c r="N594" s="224" t="s">
        <v>46</v>
      </c>
      <c r="O594" s="46"/>
      <c r="P594" s="225">
        <f>O594*H594</f>
        <v>0</v>
      </c>
      <c r="Q594" s="225">
        <v>0</v>
      </c>
      <c r="R594" s="225">
        <f>Q594*H594</f>
        <v>0</v>
      </c>
      <c r="S594" s="225">
        <v>0</v>
      </c>
      <c r="T594" s="226">
        <f>S594*H594</f>
        <v>0</v>
      </c>
      <c r="AR594" s="23" t="s">
        <v>342</v>
      </c>
      <c r="AT594" s="23" t="s">
        <v>136</v>
      </c>
      <c r="AU594" s="23" t="s">
        <v>85</v>
      </c>
      <c r="AY594" s="23" t="s">
        <v>133</v>
      </c>
      <c r="BE594" s="227">
        <f>IF(N594="základní",J594,0)</f>
        <v>0</v>
      </c>
      <c r="BF594" s="227">
        <f>IF(N594="snížená",J594,0)</f>
        <v>0</v>
      </c>
      <c r="BG594" s="227">
        <f>IF(N594="zákl. přenesená",J594,0)</f>
        <v>0</v>
      </c>
      <c r="BH594" s="227">
        <f>IF(N594="sníž. přenesená",J594,0)</f>
        <v>0</v>
      </c>
      <c r="BI594" s="227">
        <f>IF(N594="nulová",J594,0)</f>
        <v>0</v>
      </c>
      <c r="BJ594" s="23" t="s">
        <v>83</v>
      </c>
      <c r="BK594" s="227">
        <f>ROUND(I594*H594,2)</f>
        <v>0</v>
      </c>
      <c r="BL594" s="23" t="s">
        <v>342</v>
      </c>
      <c r="BM594" s="23" t="s">
        <v>639</v>
      </c>
    </row>
    <row r="595" s="1" customFormat="1">
      <c r="B595" s="45"/>
      <c r="C595" s="73"/>
      <c r="D595" s="228" t="s">
        <v>143</v>
      </c>
      <c r="E595" s="73"/>
      <c r="F595" s="229" t="s">
        <v>640</v>
      </c>
      <c r="G595" s="73"/>
      <c r="H595" s="73"/>
      <c r="I595" s="186"/>
      <c r="J595" s="73"/>
      <c r="K595" s="73"/>
      <c r="L595" s="71"/>
      <c r="M595" s="230"/>
      <c r="N595" s="46"/>
      <c r="O595" s="46"/>
      <c r="P595" s="46"/>
      <c r="Q595" s="46"/>
      <c r="R595" s="46"/>
      <c r="S595" s="46"/>
      <c r="T595" s="94"/>
      <c r="AT595" s="23" t="s">
        <v>143</v>
      </c>
      <c r="AU595" s="23" t="s">
        <v>85</v>
      </c>
    </row>
    <row r="596" s="1" customFormat="1">
      <c r="B596" s="45"/>
      <c r="C596" s="73"/>
      <c r="D596" s="228" t="s">
        <v>145</v>
      </c>
      <c r="E596" s="73"/>
      <c r="F596" s="231" t="s">
        <v>214</v>
      </c>
      <c r="G596" s="73"/>
      <c r="H596" s="73"/>
      <c r="I596" s="186"/>
      <c r="J596" s="73"/>
      <c r="K596" s="73"/>
      <c r="L596" s="71"/>
      <c r="M596" s="230"/>
      <c r="N596" s="46"/>
      <c r="O596" s="46"/>
      <c r="P596" s="46"/>
      <c r="Q596" s="46"/>
      <c r="R596" s="46"/>
      <c r="S596" s="46"/>
      <c r="T596" s="94"/>
      <c r="AT596" s="23" t="s">
        <v>145</v>
      </c>
      <c r="AU596" s="23" t="s">
        <v>85</v>
      </c>
    </row>
    <row r="597" s="11" customFormat="1">
      <c r="B597" s="232"/>
      <c r="C597" s="233"/>
      <c r="D597" s="228" t="s">
        <v>147</v>
      </c>
      <c r="E597" s="234" t="s">
        <v>21</v>
      </c>
      <c r="F597" s="235" t="s">
        <v>206</v>
      </c>
      <c r="G597" s="233"/>
      <c r="H597" s="236">
        <v>6</v>
      </c>
      <c r="I597" s="237"/>
      <c r="J597" s="233"/>
      <c r="K597" s="233"/>
      <c r="L597" s="238"/>
      <c r="M597" s="239"/>
      <c r="N597" s="240"/>
      <c r="O597" s="240"/>
      <c r="P597" s="240"/>
      <c r="Q597" s="240"/>
      <c r="R597" s="240"/>
      <c r="S597" s="240"/>
      <c r="T597" s="241"/>
      <c r="AT597" s="242" t="s">
        <v>147</v>
      </c>
      <c r="AU597" s="242" t="s">
        <v>85</v>
      </c>
      <c r="AV597" s="11" t="s">
        <v>85</v>
      </c>
      <c r="AW597" s="11" t="s">
        <v>39</v>
      </c>
      <c r="AX597" s="11" t="s">
        <v>83</v>
      </c>
      <c r="AY597" s="242" t="s">
        <v>133</v>
      </c>
    </row>
    <row r="598" s="1" customFormat="1" ht="16.5" customHeight="1">
      <c r="B598" s="45"/>
      <c r="C598" s="216" t="s">
        <v>641</v>
      </c>
      <c r="D598" s="216" t="s">
        <v>136</v>
      </c>
      <c r="E598" s="217" t="s">
        <v>642</v>
      </c>
      <c r="F598" s="218" t="s">
        <v>643</v>
      </c>
      <c r="G598" s="219" t="s">
        <v>271</v>
      </c>
      <c r="H598" s="220">
        <v>3.2000000000000002</v>
      </c>
      <c r="I598" s="221"/>
      <c r="J598" s="222">
        <f>ROUND(I598*H598,2)</f>
        <v>0</v>
      </c>
      <c r="K598" s="218" t="s">
        <v>140</v>
      </c>
      <c r="L598" s="71"/>
      <c r="M598" s="223" t="s">
        <v>21</v>
      </c>
      <c r="N598" s="224" t="s">
        <v>46</v>
      </c>
      <c r="O598" s="46"/>
      <c r="P598" s="225">
        <f>O598*H598</f>
        <v>0</v>
      </c>
      <c r="Q598" s="225">
        <v>0</v>
      </c>
      <c r="R598" s="225">
        <f>Q598*H598</f>
        <v>0</v>
      </c>
      <c r="S598" s="225">
        <v>0</v>
      </c>
      <c r="T598" s="226">
        <f>S598*H598</f>
        <v>0</v>
      </c>
      <c r="AR598" s="23" t="s">
        <v>342</v>
      </c>
      <c r="AT598" s="23" t="s">
        <v>136</v>
      </c>
      <c r="AU598" s="23" t="s">
        <v>85</v>
      </c>
      <c r="AY598" s="23" t="s">
        <v>133</v>
      </c>
      <c r="BE598" s="227">
        <f>IF(N598="základní",J598,0)</f>
        <v>0</v>
      </c>
      <c r="BF598" s="227">
        <f>IF(N598="snížená",J598,0)</f>
        <v>0</v>
      </c>
      <c r="BG598" s="227">
        <f>IF(N598="zákl. přenesená",J598,0)</f>
        <v>0</v>
      </c>
      <c r="BH598" s="227">
        <f>IF(N598="sníž. přenesená",J598,0)</f>
        <v>0</v>
      </c>
      <c r="BI598" s="227">
        <f>IF(N598="nulová",J598,0)</f>
        <v>0</v>
      </c>
      <c r="BJ598" s="23" t="s">
        <v>83</v>
      </c>
      <c r="BK598" s="227">
        <f>ROUND(I598*H598,2)</f>
        <v>0</v>
      </c>
      <c r="BL598" s="23" t="s">
        <v>342</v>
      </c>
      <c r="BM598" s="23" t="s">
        <v>644</v>
      </c>
    </row>
    <row r="599" s="1" customFormat="1">
      <c r="B599" s="45"/>
      <c r="C599" s="73"/>
      <c r="D599" s="228" t="s">
        <v>143</v>
      </c>
      <c r="E599" s="73"/>
      <c r="F599" s="229" t="s">
        <v>645</v>
      </c>
      <c r="G599" s="73"/>
      <c r="H599" s="73"/>
      <c r="I599" s="186"/>
      <c r="J599" s="73"/>
      <c r="K599" s="73"/>
      <c r="L599" s="71"/>
      <c r="M599" s="230"/>
      <c r="N599" s="46"/>
      <c r="O599" s="46"/>
      <c r="P599" s="46"/>
      <c r="Q599" s="46"/>
      <c r="R599" s="46"/>
      <c r="S599" s="46"/>
      <c r="T599" s="94"/>
      <c r="AT599" s="23" t="s">
        <v>143</v>
      </c>
      <c r="AU599" s="23" t="s">
        <v>85</v>
      </c>
    </row>
    <row r="600" s="1" customFormat="1">
      <c r="B600" s="45"/>
      <c r="C600" s="73"/>
      <c r="D600" s="228" t="s">
        <v>145</v>
      </c>
      <c r="E600" s="73"/>
      <c r="F600" s="231" t="s">
        <v>146</v>
      </c>
      <c r="G600" s="73"/>
      <c r="H600" s="73"/>
      <c r="I600" s="186"/>
      <c r="J600" s="73"/>
      <c r="K600" s="73"/>
      <c r="L600" s="71"/>
      <c r="M600" s="230"/>
      <c r="N600" s="46"/>
      <c r="O600" s="46"/>
      <c r="P600" s="46"/>
      <c r="Q600" s="46"/>
      <c r="R600" s="46"/>
      <c r="S600" s="46"/>
      <c r="T600" s="94"/>
      <c r="AT600" s="23" t="s">
        <v>145</v>
      </c>
      <c r="AU600" s="23" t="s">
        <v>85</v>
      </c>
    </row>
    <row r="601" s="11" customFormat="1">
      <c r="B601" s="232"/>
      <c r="C601" s="233"/>
      <c r="D601" s="228" t="s">
        <v>147</v>
      </c>
      <c r="E601" s="234" t="s">
        <v>21</v>
      </c>
      <c r="F601" s="235" t="s">
        <v>646</v>
      </c>
      <c r="G601" s="233"/>
      <c r="H601" s="236">
        <v>3.2000000000000002</v>
      </c>
      <c r="I601" s="237"/>
      <c r="J601" s="233"/>
      <c r="K601" s="233"/>
      <c r="L601" s="238"/>
      <c r="M601" s="239"/>
      <c r="N601" s="240"/>
      <c r="O601" s="240"/>
      <c r="P601" s="240"/>
      <c r="Q601" s="240"/>
      <c r="R601" s="240"/>
      <c r="S601" s="240"/>
      <c r="T601" s="241"/>
      <c r="AT601" s="242" t="s">
        <v>147</v>
      </c>
      <c r="AU601" s="242" t="s">
        <v>85</v>
      </c>
      <c r="AV601" s="11" t="s">
        <v>85</v>
      </c>
      <c r="AW601" s="11" t="s">
        <v>39</v>
      </c>
      <c r="AX601" s="11" t="s">
        <v>75</v>
      </c>
      <c r="AY601" s="242" t="s">
        <v>133</v>
      </c>
    </row>
    <row r="602" s="12" customFormat="1">
      <c r="B602" s="243"/>
      <c r="C602" s="244"/>
      <c r="D602" s="228" t="s">
        <v>147</v>
      </c>
      <c r="E602" s="245" t="s">
        <v>21</v>
      </c>
      <c r="F602" s="246" t="s">
        <v>149</v>
      </c>
      <c r="G602" s="244"/>
      <c r="H602" s="247">
        <v>3.2000000000000002</v>
      </c>
      <c r="I602" s="248"/>
      <c r="J602" s="244"/>
      <c r="K602" s="244"/>
      <c r="L602" s="249"/>
      <c r="M602" s="250"/>
      <c r="N602" s="251"/>
      <c r="O602" s="251"/>
      <c r="P602" s="251"/>
      <c r="Q602" s="251"/>
      <c r="R602" s="251"/>
      <c r="S602" s="251"/>
      <c r="T602" s="252"/>
      <c r="AT602" s="253" t="s">
        <v>147</v>
      </c>
      <c r="AU602" s="253" t="s">
        <v>85</v>
      </c>
      <c r="AV602" s="12" t="s">
        <v>141</v>
      </c>
      <c r="AW602" s="12" t="s">
        <v>39</v>
      </c>
      <c r="AX602" s="12" t="s">
        <v>83</v>
      </c>
      <c r="AY602" s="253" t="s">
        <v>133</v>
      </c>
    </row>
    <row r="603" s="1" customFormat="1" ht="25.5" customHeight="1">
      <c r="B603" s="45"/>
      <c r="C603" s="254" t="s">
        <v>647</v>
      </c>
      <c r="D603" s="254" t="s">
        <v>207</v>
      </c>
      <c r="E603" s="255" t="s">
        <v>648</v>
      </c>
      <c r="F603" s="256" t="s">
        <v>649</v>
      </c>
      <c r="G603" s="257" t="s">
        <v>271</v>
      </c>
      <c r="H603" s="258">
        <v>3.2000000000000002</v>
      </c>
      <c r="I603" s="259"/>
      <c r="J603" s="260">
        <f>ROUND(I603*H603,2)</f>
        <v>0</v>
      </c>
      <c r="K603" s="256" t="s">
        <v>140</v>
      </c>
      <c r="L603" s="261"/>
      <c r="M603" s="262" t="s">
        <v>21</v>
      </c>
      <c r="N603" s="263" t="s">
        <v>46</v>
      </c>
      <c r="O603" s="46"/>
      <c r="P603" s="225">
        <f>O603*H603</f>
        <v>0</v>
      </c>
      <c r="Q603" s="225">
        <v>0.00092000000000000003</v>
      </c>
      <c r="R603" s="225">
        <f>Q603*H603</f>
        <v>0.0029440000000000004</v>
      </c>
      <c r="S603" s="225">
        <v>0</v>
      </c>
      <c r="T603" s="226">
        <f>S603*H603</f>
        <v>0</v>
      </c>
      <c r="AR603" s="23" t="s">
        <v>650</v>
      </c>
      <c r="AT603" s="23" t="s">
        <v>207</v>
      </c>
      <c r="AU603" s="23" t="s">
        <v>85</v>
      </c>
      <c r="AY603" s="23" t="s">
        <v>133</v>
      </c>
      <c r="BE603" s="227">
        <f>IF(N603="základní",J603,0)</f>
        <v>0</v>
      </c>
      <c r="BF603" s="227">
        <f>IF(N603="snížená",J603,0)</f>
        <v>0</v>
      </c>
      <c r="BG603" s="227">
        <f>IF(N603="zákl. přenesená",J603,0)</f>
        <v>0</v>
      </c>
      <c r="BH603" s="227">
        <f>IF(N603="sníž. přenesená",J603,0)</f>
        <v>0</v>
      </c>
      <c r="BI603" s="227">
        <f>IF(N603="nulová",J603,0)</f>
        <v>0</v>
      </c>
      <c r="BJ603" s="23" t="s">
        <v>83</v>
      </c>
      <c r="BK603" s="227">
        <f>ROUND(I603*H603,2)</f>
        <v>0</v>
      </c>
      <c r="BL603" s="23" t="s">
        <v>650</v>
      </c>
      <c r="BM603" s="23" t="s">
        <v>651</v>
      </c>
    </row>
    <row r="604" s="1" customFormat="1">
      <c r="B604" s="45"/>
      <c r="C604" s="73"/>
      <c r="D604" s="228" t="s">
        <v>143</v>
      </c>
      <c r="E604" s="73"/>
      <c r="F604" s="229" t="s">
        <v>649</v>
      </c>
      <c r="G604" s="73"/>
      <c r="H604" s="73"/>
      <c r="I604" s="186"/>
      <c r="J604" s="73"/>
      <c r="K604" s="73"/>
      <c r="L604" s="71"/>
      <c r="M604" s="230"/>
      <c r="N604" s="46"/>
      <c r="O604" s="46"/>
      <c r="P604" s="46"/>
      <c r="Q604" s="46"/>
      <c r="R604" s="46"/>
      <c r="S604" s="46"/>
      <c r="T604" s="94"/>
      <c r="AT604" s="23" t="s">
        <v>143</v>
      </c>
      <c r="AU604" s="23" t="s">
        <v>85</v>
      </c>
    </row>
    <row r="605" s="1" customFormat="1">
      <c r="B605" s="45"/>
      <c r="C605" s="73"/>
      <c r="D605" s="228" t="s">
        <v>145</v>
      </c>
      <c r="E605" s="73"/>
      <c r="F605" s="231" t="s">
        <v>146</v>
      </c>
      <c r="G605" s="73"/>
      <c r="H605" s="73"/>
      <c r="I605" s="186"/>
      <c r="J605" s="73"/>
      <c r="K605" s="73"/>
      <c r="L605" s="71"/>
      <c r="M605" s="230"/>
      <c r="N605" s="46"/>
      <c r="O605" s="46"/>
      <c r="P605" s="46"/>
      <c r="Q605" s="46"/>
      <c r="R605" s="46"/>
      <c r="S605" s="46"/>
      <c r="T605" s="94"/>
      <c r="AT605" s="23" t="s">
        <v>145</v>
      </c>
      <c r="AU605" s="23" t="s">
        <v>85</v>
      </c>
    </row>
    <row r="606" s="1" customFormat="1" ht="25.5" customHeight="1">
      <c r="B606" s="45"/>
      <c r="C606" s="254" t="s">
        <v>652</v>
      </c>
      <c r="D606" s="254" t="s">
        <v>207</v>
      </c>
      <c r="E606" s="255" t="s">
        <v>653</v>
      </c>
      <c r="F606" s="256" t="s">
        <v>654</v>
      </c>
      <c r="G606" s="257" t="s">
        <v>271</v>
      </c>
      <c r="H606" s="258">
        <v>3.2000000000000002</v>
      </c>
      <c r="I606" s="259"/>
      <c r="J606" s="260">
        <f>ROUND(I606*H606,2)</f>
        <v>0</v>
      </c>
      <c r="K606" s="256" t="s">
        <v>21</v>
      </c>
      <c r="L606" s="261"/>
      <c r="M606" s="262" t="s">
        <v>21</v>
      </c>
      <c r="N606" s="263" t="s">
        <v>46</v>
      </c>
      <c r="O606" s="46"/>
      <c r="P606" s="225">
        <f>O606*H606</f>
        <v>0</v>
      </c>
      <c r="Q606" s="225">
        <v>0.00092000000000000003</v>
      </c>
      <c r="R606" s="225">
        <f>Q606*H606</f>
        <v>0.0029440000000000004</v>
      </c>
      <c r="S606" s="225">
        <v>0</v>
      </c>
      <c r="T606" s="226">
        <f>S606*H606</f>
        <v>0</v>
      </c>
      <c r="AR606" s="23" t="s">
        <v>650</v>
      </c>
      <c r="AT606" s="23" t="s">
        <v>207</v>
      </c>
      <c r="AU606" s="23" t="s">
        <v>85</v>
      </c>
      <c r="AY606" s="23" t="s">
        <v>133</v>
      </c>
      <c r="BE606" s="227">
        <f>IF(N606="základní",J606,0)</f>
        <v>0</v>
      </c>
      <c r="BF606" s="227">
        <f>IF(N606="snížená",J606,0)</f>
        <v>0</v>
      </c>
      <c r="BG606" s="227">
        <f>IF(N606="zákl. přenesená",J606,0)</f>
        <v>0</v>
      </c>
      <c r="BH606" s="227">
        <f>IF(N606="sníž. přenesená",J606,0)</f>
        <v>0</v>
      </c>
      <c r="BI606" s="227">
        <f>IF(N606="nulová",J606,0)</f>
        <v>0</v>
      </c>
      <c r="BJ606" s="23" t="s">
        <v>83</v>
      </c>
      <c r="BK606" s="227">
        <f>ROUND(I606*H606,2)</f>
        <v>0</v>
      </c>
      <c r="BL606" s="23" t="s">
        <v>650</v>
      </c>
      <c r="BM606" s="23" t="s">
        <v>655</v>
      </c>
    </row>
    <row r="607" s="1" customFormat="1">
      <c r="B607" s="45"/>
      <c r="C607" s="73"/>
      <c r="D607" s="228" t="s">
        <v>143</v>
      </c>
      <c r="E607" s="73"/>
      <c r="F607" s="229" t="s">
        <v>649</v>
      </c>
      <c r="G607" s="73"/>
      <c r="H607" s="73"/>
      <c r="I607" s="186"/>
      <c r="J607" s="73"/>
      <c r="K607" s="73"/>
      <c r="L607" s="71"/>
      <c r="M607" s="230"/>
      <c r="N607" s="46"/>
      <c r="O607" s="46"/>
      <c r="P607" s="46"/>
      <c r="Q607" s="46"/>
      <c r="R607" s="46"/>
      <c r="S607" s="46"/>
      <c r="T607" s="94"/>
      <c r="AT607" s="23" t="s">
        <v>143</v>
      </c>
      <c r="AU607" s="23" t="s">
        <v>85</v>
      </c>
    </row>
    <row r="608" s="1" customFormat="1">
      <c r="B608" s="45"/>
      <c r="C608" s="73"/>
      <c r="D608" s="228" t="s">
        <v>145</v>
      </c>
      <c r="E608" s="73"/>
      <c r="F608" s="231" t="s">
        <v>146</v>
      </c>
      <c r="G608" s="73"/>
      <c r="H608" s="73"/>
      <c r="I608" s="186"/>
      <c r="J608" s="73"/>
      <c r="K608" s="73"/>
      <c r="L608" s="71"/>
      <c r="M608" s="230"/>
      <c r="N608" s="46"/>
      <c r="O608" s="46"/>
      <c r="P608" s="46"/>
      <c r="Q608" s="46"/>
      <c r="R608" s="46"/>
      <c r="S608" s="46"/>
      <c r="T608" s="94"/>
      <c r="AT608" s="23" t="s">
        <v>145</v>
      </c>
      <c r="AU608" s="23" t="s">
        <v>85</v>
      </c>
    </row>
    <row r="609" s="10" customFormat="1" ht="37.44001" customHeight="1">
      <c r="B609" s="200"/>
      <c r="C609" s="201"/>
      <c r="D609" s="202" t="s">
        <v>74</v>
      </c>
      <c r="E609" s="203" t="s">
        <v>656</v>
      </c>
      <c r="F609" s="203" t="s">
        <v>657</v>
      </c>
      <c r="G609" s="201"/>
      <c r="H609" s="201"/>
      <c r="I609" s="204"/>
      <c r="J609" s="205">
        <f>BK609</f>
        <v>0</v>
      </c>
      <c r="K609" s="201"/>
      <c r="L609" s="206"/>
      <c r="M609" s="207"/>
      <c r="N609" s="208"/>
      <c r="O609" s="208"/>
      <c r="P609" s="209">
        <f>P610+P646+P661</f>
        <v>0</v>
      </c>
      <c r="Q609" s="208"/>
      <c r="R609" s="209">
        <f>R610+R646+R661</f>
        <v>0</v>
      </c>
      <c r="S609" s="208"/>
      <c r="T609" s="210">
        <f>T610+T646+T661</f>
        <v>0</v>
      </c>
      <c r="AR609" s="211" t="s">
        <v>200</v>
      </c>
      <c r="AT609" s="212" t="s">
        <v>74</v>
      </c>
      <c r="AU609" s="212" t="s">
        <v>75</v>
      </c>
      <c r="AY609" s="211" t="s">
        <v>133</v>
      </c>
      <c r="BK609" s="213">
        <f>BK610+BK646+BK661</f>
        <v>0</v>
      </c>
    </row>
    <row r="610" s="10" customFormat="1" ht="19.92" customHeight="1">
      <c r="B610" s="200"/>
      <c r="C610" s="201"/>
      <c r="D610" s="202" t="s">
        <v>74</v>
      </c>
      <c r="E610" s="214" t="s">
        <v>658</v>
      </c>
      <c r="F610" s="214" t="s">
        <v>659</v>
      </c>
      <c r="G610" s="201"/>
      <c r="H610" s="201"/>
      <c r="I610" s="204"/>
      <c r="J610" s="215">
        <f>BK610</f>
        <v>0</v>
      </c>
      <c r="K610" s="201"/>
      <c r="L610" s="206"/>
      <c r="M610" s="207"/>
      <c r="N610" s="208"/>
      <c r="O610" s="208"/>
      <c r="P610" s="209">
        <f>SUM(P611:P645)</f>
        <v>0</v>
      </c>
      <c r="Q610" s="208"/>
      <c r="R610" s="209">
        <f>SUM(R611:R645)</f>
        <v>0</v>
      </c>
      <c r="S610" s="208"/>
      <c r="T610" s="210">
        <f>SUM(T611:T645)</f>
        <v>0</v>
      </c>
      <c r="AR610" s="211" t="s">
        <v>200</v>
      </c>
      <c r="AT610" s="212" t="s">
        <v>74</v>
      </c>
      <c r="AU610" s="212" t="s">
        <v>83</v>
      </c>
      <c r="AY610" s="211" t="s">
        <v>133</v>
      </c>
      <c r="BK610" s="213">
        <f>SUM(BK611:BK645)</f>
        <v>0</v>
      </c>
    </row>
    <row r="611" s="1" customFormat="1" ht="16.5" customHeight="1">
      <c r="B611" s="45"/>
      <c r="C611" s="216" t="s">
        <v>660</v>
      </c>
      <c r="D611" s="216" t="s">
        <v>136</v>
      </c>
      <c r="E611" s="217" t="s">
        <v>661</v>
      </c>
      <c r="F611" s="218" t="s">
        <v>662</v>
      </c>
      <c r="G611" s="219" t="s">
        <v>383</v>
      </c>
      <c r="H611" s="220">
        <v>1</v>
      </c>
      <c r="I611" s="221"/>
      <c r="J611" s="222">
        <f>ROUND(I611*H611,2)</f>
        <v>0</v>
      </c>
      <c r="K611" s="218" t="s">
        <v>21</v>
      </c>
      <c r="L611" s="71"/>
      <c r="M611" s="223" t="s">
        <v>21</v>
      </c>
      <c r="N611" s="224" t="s">
        <v>46</v>
      </c>
      <c r="O611" s="46"/>
      <c r="P611" s="225">
        <f>O611*H611</f>
        <v>0</v>
      </c>
      <c r="Q611" s="225">
        <v>0</v>
      </c>
      <c r="R611" s="225">
        <f>Q611*H611</f>
        <v>0</v>
      </c>
      <c r="S611" s="225">
        <v>0</v>
      </c>
      <c r="T611" s="226">
        <f>S611*H611</f>
        <v>0</v>
      </c>
      <c r="AR611" s="23" t="s">
        <v>663</v>
      </c>
      <c r="AT611" s="23" t="s">
        <v>136</v>
      </c>
      <c r="AU611" s="23" t="s">
        <v>85</v>
      </c>
      <c r="AY611" s="23" t="s">
        <v>133</v>
      </c>
      <c r="BE611" s="227">
        <f>IF(N611="základní",J611,0)</f>
        <v>0</v>
      </c>
      <c r="BF611" s="227">
        <f>IF(N611="snížená",J611,0)</f>
        <v>0</v>
      </c>
      <c r="BG611" s="227">
        <f>IF(N611="zákl. přenesená",J611,0)</f>
        <v>0</v>
      </c>
      <c r="BH611" s="227">
        <f>IF(N611="sníž. přenesená",J611,0)</f>
        <v>0</v>
      </c>
      <c r="BI611" s="227">
        <f>IF(N611="nulová",J611,0)</f>
        <v>0</v>
      </c>
      <c r="BJ611" s="23" t="s">
        <v>83</v>
      </c>
      <c r="BK611" s="227">
        <f>ROUND(I611*H611,2)</f>
        <v>0</v>
      </c>
      <c r="BL611" s="23" t="s">
        <v>663</v>
      </c>
      <c r="BM611" s="23" t="s">
        <v>664</v>
      </c>
    </row>
    <row r="612" s="1" customFormat="1">
      <c r="B612" s="45"/>
      <c r="C612" s="73"/>
      <c r="D612" s="228" t="s">
        <v>143</v>
      </c>
      <c r="E612" s="73"/>
      <c r="F612" s="229" t="s">
        <v>665</v>
      </c>
      <c r="G612" s="73"/>
      <c r="H612" s="73"/>
      <c r="I612" s="186"/>
      <c r="J612" s="73"/>
      <c r="K612" s="73"/>
      <c r="L612" s="71"/>
      <c r="M612" s="230"/>
      <c r="N612" s="46"/>
      <c r="O612" s="46"/>
      <c r="P612" s="46"/>
      <c r="Q612" s="46"/>
      <c r="R612" s="46"/>
      <c r="S612" s="46"/>
      <c r="T612" s="94"/>
      <c r="AT612" s="23" t="s">
        <v>143</v>
      </c>
      <c r="AU612" s="23" t="s">
        <v>85</v>
      </c>
    </row>
    <row r="613" s="1" customFormat="1">
      <c r="B613" s="45"/>
      <c r="C613" s="73"/>
      <c r="D613" s="228" t="s">
        <v>145</v>
      </c>
      <c r="E613" s="73"/>
      <c r="F613" s="231" t="s">
        <v>666</v>
      </c>
      <c r="G613" s="73"/>
      <c r="H613" s="73"/>
      <c r="I613" s="186"/>
      <c r="J613" s="73"/>
      <c r="K613" s="73"/>
      <c r="L613" s="71"/>
      <c r="M613" s="230"/>
      <c r="N613" s="46"/>
      <c r="O613" s="46"/>
      <c r="P613" s="46"/>
      <c r="Q613" s="46"/>
      <c r="R613" s="46"/>
      <c r="S613" s="46"/>
      <c r="T613" s="94"/>
      <c r="AT613" s="23" t="s">
        <v>145</v>
      </c>
      <c r="AU613" s="23" t="s">
        <v>85</v>
      </c>
    </row>
    <row r="614" s="11" customFormat="1">
      <c r="B614" s="232"/>
      <c r="C614" s="233"/>
      <c r="D614" s="228" t="s">
        <v>147</v>
      </c>
      <c r="E614" s="234" t="s">
        <v>21</v>
      </c>
      <c r="F614" s="235" t="s">
        <v>83</v>
      </c>
      <c r="G614" s="233"/>
      <c r="H614" s="236">
        <v>1</v>
      </c>
      <c r="I614" s="237"/>
      <c r="J614" s="233"/>
      <c r="K614" s="233"/>
      <c r="L614" s="238"/>
      <c r="M614" s="239"/>
      <c r="N614" s="240"/>
      <c r="O614" s="240"/>
      <c r="P614" s="240"/>
      <c r="Q614" s="240"/>
      <c r="R614" s="240"/>
      <c r="S614" s="240"/>
      <c r="T614" s="241"/>
      <c r="AT614" s="242" t="s">
        <v>147</v>
      </c>
      <c r="AU614" s="242" t="s">
        <v>85</v>
      </c>
      <c r="AV614" s="11" t="s">
        <v>85</v>
      </c>
      <c r="AW614" s="11" t="s">
        <v>39</v>
      </c>
      <c r="AX614" s="11" t="s">
        <v>75</v>
      </c>
      <c r="AY614" s="242" t="s">
        <v>133</v>
      </c>
    </row>
    <row r="615" s="12" customFormat="1">
      <c r="B615" s="243"/>
      <c r="C615" s="244"/>
      <c r="D615" s="228" t="s">
        <v>147</v>
      </c>
      <c r="E615" s="245" t="s">
        <v>21</v>
      </c>
      <c r="F615" s="246" t="s">
        <v>149</v>
      </c>
      <c r="G615" s="244"/>
      <c r="H615" s="247">
        <v>1</v>
      </c>
      <c r="I615" s="248"/>
      <c r="J615" s="244"/>
      <c r="K615" s="244"/>
      <c r="L615" s="249"/>
      <c r="M615" s="250"/>
      <c r="N615" s="251"/>
      <c r="O615" s="251"/>
      <c r="P615" s="251"/>
      <c r="Q615" s="251"/>
      <c r="R615" s="251"/>
      <c r="S615" s="251"/>
      <c r="T615" s="252"/>
      <c r="AT615" s="253" t="s">
        <v>147</v>
      </c>
      <c r="AU615" s="253" t="s">
        <v>85</v>
      </c>
      <c r="AV615" s="12" t="s">
        <v>141</v>
      </c>
      <c r="AW615" s="12" t="s">
        <v>39</v>
      </c>
      <c r="AX615" s="12" t="s">
        <v>83</v>
      </c>
      <c r="AY615" s="253" t="s">
        <v>133</v>
      </c>
    </row>
    <row r="616" s="1" customFormat="1" ht="16.5" customHeight="1">
      <c r="B616" s="45"/>
      <c r="C616" s="216" t="s">
        <v>667</v>
      </c>
      <c r="D616" s="216" t="s">
        <v>136</v>
      </c>
      <c r="E616" s="217" t="s">
        <v>668</v>
      </c>
      <c r="F616" s="218" t="s">
        <v>662</v>
      </c>
      <c r="G616" s="219" t="s">
        <v>383</v>
      </c>
      <c r="H616" s="220">
        <v>2</v>
      </c>
      <c r="I616" s="221"/>
      <c r="J616" s="222">
        <f>ROUND(I616*H616,2)</f>
        <v>0</v>
      </c>
      <c r="K616" s="218" t="s">
        <v>21</v>
      </c>
      <c r="L616" s="71"/>
      <c r="M616" s="223" t="s">
        <v>21</v>
      </c>
      <c r="N616" s="224" t="s">
        <v>46</v>
      </c>
      <c r="O616" s="46"/>
      <c r="P616" s="225">
        <f>O616*H616</f>
        <v>0</v>
      </c>
      <c r="Q616" s="225">
        <v>0</v>
      </c>
      <c r="R616" s="225">
        <f>Q616*H616</f>
        <v>0</v>
      </c>
      <c r="S616" s="225">
        <v>0</v>
      </c>
      <c r="T616" s="226">
        <f>S616*H616</f>
        <v>0</v>
      </c>
      <c r="AR616" s="23" t="s">
        <v>663</v>
      </c>
      <c r="AT616" s="23" t="s">
        <v>136</v>
      </c>
      <c r="AU616" s="23" t="s">
        <v>85</v>
      </c>
      <c r="AY616" s="23" t="s">
        <v>133</v>
      </c>
      <c r="BE616" s="227">
        <f>IF(N616="základní",J616,0)</f>
        <v>0</v>
      </c>
      <c r="BF616" s="227">
        <f>IF(N616="snížená",J616,0)</f>
        <v>0</v>
      </c>
      <c r="BG616" s="227">
        <f>IF(N616="zákl. přenesená",J616,0)</f>
        <v>0</v>
      </c>
      <c r="BH616" s="227">
        <f>IF(N616="sníž. přenesená",J616,0)</f>
        <v>0</v>
      </c>
      <c r="BI616" s="227">
        <f>IF(N616="nulová",J616,0)</f>
        <v>0</v>
      </c>
      <c r="BJ616" s="23" t="s">
        <v>83</v>
      </c>
      <c r="BK616" s="227">
        <f>ROUND(I616*H616,2)</f>
        <v>0</v>
      </c>
      <c r="BL616" s="23" t="s">
        <v>663</v>
      </c>
      <c r="BM616" s="23" t="s">
        <v>669</v>
      </c>
    </row>
    <row r="617" s="1" customFormat="1">
      <c r="B617" s="45"/>
      <c r="C617" s="73"/>
      <c r="D617" s="228" t="s">
        <v>143</v>
      </c>
      <c r="E617" s="73"/>
      <c r="F617" s="229" t="s">
        <v>665</v>
      </c>
      <c r="G617" s="73"/>
      <c r="H617" s="73"/>
      <c r="I617" s="186"/>
      <c r="J617" s="73"/>
      <c r="K617" s="73"/>
      <c r="L617" s="71"/>
      <c r="M617" s="230"/>
      <c r="N617" s="46"/>
      <c r="O617" s="46"/>
      <c r="P617" s="46"/>
      <c r="Q617" s="46"/>
      <c r="R617" s="46"/>
      <c r="S617" s="46"/>
      <c r="T617" s="94"/>
      <c r="AT617" s="23" t="s">
        <v>143</v>
      </c>
      <c r="AU617" s="23" t="s">
        <v>85</v>
      </c>
    </row>
    <row r="618" s="1" customFormat="1">
      <c r="B618" s="45"/>
      <c r="C618" s="73"/>
      <c r="D618" s="228" t="s">
        <v>145</v>
      </c>
      <c r="E618" s="73"/>
      <c r="F618" s="231" t="s">
        <v>670</v>
      </c>
      <c r="G618" s="73"/>
      <c r="H618" s="73"/>
      <c r="I618" s="186"/>
      <c r="J618" s="73"/>
      <c r="K618" s="73"/>
      <c r="L618" s="71"/>
      <c r="M618" s="230"/>
      <c r="N618" s="46"/>
      <c r="O618" s="46"/>
      <c r="P618" s="46"/>
      <c r="Q618" s="46"/>
      <c r="R618" s="46"/>
      <c r="S618" s="46"/>
      <c r="T618" s="94"/>
      <c r="AT618" s="23" t="s">
        <v>145</v>
      </c>
      <c r="AU618" s="23" t="s">
        <v>85</v>
      </c>
    </row>
    <row r="619" s="11" customFormat="1">
      <c r="B619" s="232"/>
      <c r="C619" s="233"/>
      <c r="D619" s="228" t="s">
        <v>147</v>
      </c>
      <c r="E619" s="234" t="s">
        <v>21</v>
      </c>
      <c r="F619" s="235" t="s">
        <v>85</v>
      </c>
      <c r="G619" s="233"/>
      <c r="H619" s="236">
        <v>2</v>
      </c>
      <c r="I619" s="237"/>
      <c r="J619" s="233"/>
      <c r="K619" s="233"/>
      <c r="L619" s="238"/>
      <c r="M619" s="239"/>
      <c r="N619" s="240"/>
      <c r="O619" s="240"/>
      <c r="P619" s="240"/>
      <c r="Q619" s="240"/>
      <c r="R619" s="240"/>
      <c r="S619" s="240"/>
      <c r="T619" s="241"/>
      <c r="AT619" s="242" t="s">
        <v>147</v>
      </c>
      <c r="AU619" s="242" t="s">
        <v>85</v>
      </c>
      <c r="AV619" s="11" t="s">
        <v>85</v>
      </c>
      <c r="AW619" s="11" t="s">
        <v>39</v>
      </c>
      <c r="AX619" s="11" t="s">
        <v>75</v>
      </c>
      <c r="AY619" s="242" t="s">
        <v>133</v>
      </c>
    </row>
    <row r="620" s="12" customFormat="1">
      <c r="B620" s="243"/>
      <c r="C620" s="244"/>
      <c r="D620" s="228" t="s">
        <v>147</v>
      </c>
      <c r="E620" s="245" t="s">
        <v>21</v>
      </c>
      <c r="F620" s="246" t="s">
        <v>149</v>
      </c>
      <c r="G620" s="244"/>
      <c r="H620" s="247">
        <v>2</v>
      </c>
      <c r="I620" s="248"/>
      <c r="J620" s="244"/>
      <c r="K620" s="244"/>
      <c r="L620" s="249"/>
      <c r="M620" s="250"/>
      <c r="N620" s="251"/>
      <c r="O620" s="251"/>
      <c r="P620" s="251"/>
      <c r="Q620" s="251"/>
      <c r="R620" s="251"/>
      <c r="S620" s="251"/>
      <c r="T620" s="252"/>
      <c r="AT620" s="253" t="s">
        <v>147</v>
      </c>
      <c r="AU620" s="253" t="s">
        <v>85</v>
      </c>
      <c r="AV620" s="12" t="s">
        <v>141</v>
      </c>
      <c r="AW620" s="12" t="s">
        <v>39</v>
      </c>
      <c r="AX620" s="12" t="s">
        <v>83</v>
      </c>
      <c r="AY620" s="253" t="s">
        <v>133</v>
      </c>
    </row>
    <row r="621" s="1" customFormat="1" ht="16.5" customHeight="1">
      <c r="B621" s="45"/>
      <c r="C621" s="216" t="s">
        <v>671</v>
      </c>
      <c r="D621" s="216" t="s">
        <v>136</v>
      </c>
      <c r="E621" s="217" t="s">
        <v>672</v>
      </c>
      <c r="F621" s="218" t="s">
        <v>673</v>
      </c>
      <c r="G621" s="219" t="s">
        <v>383</v>
      </c>
      <c r="H621" s="220">
        <v>1</v>
      </c>
      <c r="I621" s="221"/>
      <c r="J621" s="222">
        <f>ROUND(I621*H621,2)</f>
        <v>0</v>
      </c>
      <c r="K621" s="218" t="s">
        <v>140</v>
      </c>
      <c r="L621" s="71"/>
      <c r="M621" s="223" t="s">
        <v>21</v>
      </c>
      <c r="N621" s="224" t="s">
        <v>46</v>
      </c>
      <c r="O621" s="46"/>
      <c r="P621" s="225">
        <f>O621*H621</f>
        <v>0</v>
      </c>
      <c r="Q621" s="225">
        <v>0</v>
      </c>
      <c r="R621" s="225">
        <f>Q621*H621</f>
        <v>0</v>
      </c>
      <c r="S621" s="225">
        <v>0</v>
      </c>
      <c r="T621" s="226">
        <f>S621*H621</f>
        <v>0</v>
      </c>
      <c r="AR621" s="23" t="s">
        <v>663</v>
      </c>
      <c r="AT621" s="23" t="s">
        <v>136</v>
      </c>
      <c r="AU621" s="23" t="s">
        <v>85</v>
      </c>
      <c r="AY621" s="23" t="s">
        <v>133</v>
      </c>
      <c r="BE621" s="227">
        <f>IF(N621="základní",J621,0)</f>
        <v>0</v>
      </c>
      <c r="BF621" s="227">
        <f>IF(N621="snížená",J621,0)</f>
        <v>0</v>
      </c>
      <c r="BG621" s="227">
        <f>IF(N621="zákl. přenesená",J621,0)</f>
        <v>0</v>
      </c>
      <c r="BH621" s="227">
        <f>IF(N621="sníž. přenesená",J621,0)</f>
        <v>0</v>
      </c>
      <c r="BI621" s="227">
        <f>IF(N621="nulová",J621,0)</f>
        <v>0</v>
      </c>
      <c r="BJ621" s="23" t="s">
        <v>83</v>
      </c>
      <c r="BK621" s="227">
        <f>ROUND(I621*H621,2)</f>
        <v>0</v>
      </c>
      <c r="BL621" s="23" t="s">
        <v>663</v>
      </c>
      <c r="BM621" s="23" t="s">
        <v>674</v>
      </c>
    </row>
    <row r="622" s="1" customFormat="1">
      <c r="B622" s="45"/>
      <c r="C622" s="73"/>
      <c r="D622" s="228" t="s">
        <v>143</v>
      </c>
      <c r="E622" s="73"/>
      <c r="F622" s="229" t="s">
        <v>675</v>
      </c>
      <c r="G622" s="73"/>
      <c r="H622" s="73"/>
      <c r="I622" s="186"/>
      <c r="J622" s="73"/>
      <c r="K622" s="73"/>
      <c r="L622" s="71"/>
      <c r="M622" s="230"/>
      <c r="N622" s="46"/>
      <c r="O622" s="46"/>
      <c r="P622" s="46"/>
      <c r="Q622" s="46"/>
      <c r="R622" s="46"/>
      <c r="S622" s="46"/>
      <c r="T622" s="94"/>
      <c r="AT622" s="23" t="s">
        <v>143</v>
      </c>
      <c r="AU622" s="23" t="s">
        <v>85</v>
      </c>
    </row>
    <row r="623" s="1" customFormat="1">
      <c r="B623" s="45"/>
      <c r="C623" s="73"/>
      <c r="D623" s="228" t="s">
        <v>145</v>
      </c>
      <c r="E623" s="73"/>
      <c r="F623" s="231" t="s">
        <v>676</v>
      </c>
      <c r="G623" s="73"/>
      <c r="H623" s="73"/>
      <c r="I623" s="186"/>
      <c r="J623" s="73"/>
      <c r="K623" s="73"/>
      <c r="L623" s="71"/>
      <c r="M623" s="230"/>
      <c r="N623" s="46"/>
      <c r="O623" s="46"/>
      <c r="P623" s="46"/>
      <c r="Q623" s="46"/>
      <c r="R623" s="46"/>
      <c r="S623" s="46"/>
      <c r="T623" s="94"/>
      <c r="AT623" s="23" t="s">
        <v>145</v>
      </c>
      <c r="AU623" s="23" t="s">
        <v>85</v>
      </c>
    </row>
    <row r="624" s="11" customFormat="1">
      <c r="B624" s="232"/>
      <c r="C624" s="233"/>
      <c r="D624" s="228" t="s">
        <v>147</v>
      </c>
      <c r="E624" s="234" t="s">
        <v>21</v>
      </c>
      <c r="F624" s="235" t="s">
        <v>83</v>
      </c>
      <c r="G624" s="233"/>
      <c r="H624" s="236">
        <v>1</v>
      </c>
      <c r="I624" s="237"/>
      <c r="J624" s="233"/>
      <c r="K624" s="233"/>
      <c r="L624" s="238"/>
      <c r="M624" s="239"/>
      <c r="N624" s="240"/>
      <c r="O624" s="240"/>
      <c r="P624" s="240"/>
      <c r="Q624" s="240"/>
      <c r="R624" s="240"/>
      <c r="S624" s="240"/>
      <c r="T624" s="241"/>
      <c r="AT624" s="242" t="s">
        <v>147</v>
      </c>
      <c r="AU624" s="242" t="s">
        <v>85</v>
      </c>
      <c r="AV624" s="11" t="s">
        <v>85</v>
      </c>
      <c r="AW624" s="11" t="s">
        <v>39</v>
      </c>
      <c r="AX624" s="11" t="s">
        <v>75</v>
      </c>
      <c r="AY624" s="242" t="s">
        <v>133</v>
      </c>
    </row>
    <row r="625" s="12" customFormat="1">
      <c r="B625" s="243"/>
      <c r="C625" s="244"/>
      <c r="D625" s="228" t="s">
        <v>147</v>
      </c>
      <c r="E625" s="245" t="s">
        <v>21</v>
      </c>
      <c r="F625" s="246" t="s">
        <v>149</v>
      </c>
      <c r="G625" s="244"/>
      <c r="H625" s="247">
        <v>1</v>
      </c>
      <c r="I625" s="248"/>
      <c r="J625" s="244"/>
      <c r="K625" s="244"/>
      <c r="L625" s="249"/>
      <c r="M625" s="250"/>
      <c r="N625" s="251"/>
      <c r="O625" s="251"/>
      <c r="P625" s="251"/>
      <c r="Q625" s="251"/>
      <c r="R625" s="251"/>
      <c r="S625" s="251"/>
      <c r="T625" s="252"/>
      <c r="AT625" s="253" t="s">
        <v>147</v>
      </c>
      <c r="AU625" s="253" t="s">
        <v>85</v>
      </c>
      <c r="AV625" s="12" t="s">
        <v>141</v>
      </c>
      <c r="AW625" s="12" t="s">
        <v>39</v>
      </c>
      <c r="AX625" s="12" t="s">
        <v>83</v>
      </c>
      <c r="AY625" s="253" t="s">
        <v>133</v>
      </c>
    </row>
    <row r="626" s="1" customFormat="1" ht="16.5" customHeight="1">
      <c r="B626" s="45"/>
      <c r="C626" s="216" t="s">
        <v>677</v>
      </c>
      <c r="D626" s="216" t="s">
        <v>136</v>
      </c>
      <c r="E626" s="217" t="s">
        <v>678</v>
      </c>
      <c r="F626" s="218" t="s">
        <v>679</v>
      </c>
      <c r="G626" s="219" t="s">
        <v>383</v>
      </c>
      <c r="H626" s="220">
        <v>1</v>
      </c>
      <c r="I626" s="221"/>
      <c r="J626" s="222">
        <f>ROUND(I626*H626,2)</f>
        <v>0</v>
      </c>
      <c r="K626" s="218" t="s">
        <v>140</v>
      </c>
      <c r="L626" s="71"/>
      <c r="M626" s="223" t="s">
        <v>21</v>
      </c>
      <c r="N626" s="224" t="s">
        <v>46</v>
      </c>
      <c r="O626" s="46"/>
      <c r="P626" s="225">
        <f>O626*H626</f>
        <v>0</v>
      </c>
      <c r="Q626" s="225">
        <v>0</v>
      </c>
      <c r="R626" s="225">
        <f>Q626*H626</f>
        <v>0</v>
      </c>
      <c r="S626" s="225">
        <v>0</v>
      </c>
      <c r="T626" s="226">
        <f>S626*H626</f>
        <v>0</v>
      </c>
      <c r="AR626" s="23" t="s">
        <v>663</v>
      </c>
      <c r="AT626" s="23" t="s">
        <v>136</v>
      </c>
      <c r="AU626" s="23" t="s">
        <v>85</v>
      </c>
      <c r="AY626" s="23" t="s">
        <v>133</v>
      </c>
      <c r="BE626" s="227">
        <f>IF(N626="základní",J626,0)</f>
        <v>0</v>
      </c>
      <c r="BF626" s="227">
        <f>IF(N626="snížená",J626,0)</f>
        <v>0</v>
      </c>
      <c r="BG626" s="227">
        <f>IF(N626="zákl. přenesená",J626,0)</f>
        <v>0</v>
      </c>
      <c r="BH626" s="227">
        <f>IF(N626="sníž. přenesená",J626,0)</f>
        <v>0</v>
      </c>
      <c r="BI626" s="227">
        <f>IF(N626="nulová",J626,0)</f>
        <v>0</v>
      </c>
      <c r="BJ626" s="23" t="s">
        <v>83</v>
      </c>
      <c r="BK626" s="227">
        <f>ROUND(I626*H626,2)</f>
        <v>0</v>
      </c>
      <c r="BL626" s="23" t="s">
        <v>663</v>
      </c>
      <c r="BM626" s="23" t="s">
        <v>680</v>
      </c>
    </row>
    <row r="627" s="1" customFormat="1">
      <c r="B627" s="45"/>
      <c r="C627" s="73"/>
      <c r="D627" s="228" t="s">
        <v>143</v>
      </c>
      <c r="E627" s="73"/>
      <c r="F627" s="229" t="s">
        <v>679</v>
      </c>
      <c r="G627" s="73"/>
      <c r="H627" s="73"/>
      <c r="I627" s="186"/>
      <c r="J627" s="73"/>
      <c r="K627" s="73"/>
      <c r="L627" s="71"/>
      <c r="M627" s="230"/>
      <c r="N627" s="46"/>
      <c r="O627" s="46"/>
      <c r="P627" s="46"/>
      <c r="Q627" s="46"/>
      <c r="R627" s="46"/>
      <c r="S627" s="46"/>
      <c r="T627" s="94"/>
      <c r="AT627" s="23" t="s">
        <v>143</v>
      </c>
      <c r="AU627" s="23" t="s">
        <v>85</v>
      </c>
    </row>
    <row r="628" s="1" customFormat="1">
      <c r="B628" s="45"/>
      <c r="C628" s="73"/>
      <c r="D628" s="228" t="s">
        <v>145</v>
      </c>
      <c r="E628" s="73"/>
      <c r="F628" s="231" t="s">
        <v>681</v>
      </c>
      <c r="G628" s="73"/>
      <c r="H628" s="73"/>
      <c r="I628" s="186"/>
      <c r="J628" s="73"/>
      <c r="K628" s="73"/>
      <c r="L628" s="71"/>
      <c r="M628" s="230"/>
      <c r="N628" s="46"/>
      <c r="O628" s="46"/>
      <c r="P628" s="46"/>
      <c r="Q628" s="46"/>
      <c r="R628" s="46"/>
      <c r="S628" s="46"/>
      <c r="T628" s="94"/>
      <c r="AT628" s="23" t="s">
        <v>145</v>
      </c>
      <c r="AU628" s="23" t="s">
        <v>85</v>
      </c>
    </row>
    <row r="629" s="11" customFormat="1">
      <c r="B629" s="232"/>
      <c r="C629" s="233"/>
      <c r="D629" s="228" t="s">
        <v>147</v>
      </c>
      <c r="E629" s="234" t="s">
        <v>21</v>
      </c>
      <c r="F629" s="235" t="s">
        <v>83</v>
      </c>
      <c r="G629" s="233"/>
      <c r="H629" s="236">
        <v>1</v>
      </c>
      <c r="I629" s="237"/>
      <c r="J629" s="233"/>
      <c r="K629" s="233"/>
      <c r="L629" s="238"/>
      <c r="M629" s="239"/>
      <c r="N629" s="240"/>
      <c r="O629" s="240"/>
      <c r="P629" s="240"/>
      <c r="Q629" s="240"/>
      <c r="R629" s="240"/>
      <c r="S629" s="240"/>
      <c r="T629" s="241"/>
      <c r="AT629" s="242" t="s">
        <v>147</v>
      </c>
      <c r="AU629" s="242" t="s">
        <v>85</v>
      </c>
      <c r="AV629" s="11" t="s">
        <v>85</v>
      </c>
      <c r="AW629" s="11" t="s">
        <v>39</v>
      </c>
      <c r="AX629" s="11" t="s">
        <v>75</v>
      </c>
      <c r="AY629" s="242" t="s">
        <v>133</v>
      </c>
    </row>
    <row r="630" s="12" customFormat="1">
      <c r="B630" s="243"/>
      <c r="C630" s="244"/>
      <c r="D630" s="228" t="s">
        <v>147</v>
      </c>
      <c r="E630" s="245" t="s">
        <v>21</v>
      </c>
      <c r="F630" s="246" t="s">
        <v>149</v>
      </c>
      <c r="G630" s="244"/>
      <c r="H630" s="247">
        <v>1</v>
      </c>
      <c r="I630" s="248"/>
      <c r="J630" s="244"/>
      <c r="K630" s="244"/>
      <c r="L630" s="249"/>
      <c r="M630" s="250"/>
      <c r="N630" s="251"/>
      <c r="O630" s="251"/>
      <c r="P630" s="251"/>
      <c r="Q630" s="251"/>
      <c r="R630" s="251"/>
      <c r="S630" s="251"/>
      <c r="T630" s="252"/>
      <c r="AT630" s="253" t="s">
        <v>147</v>
      </c>
      <c r="AU630" s="253" t="s">
        <v>85</v>
      </c>
      <c r="AV630" s="12" t="s">
        <v>141</v>
      </c>
      <c r="AW630" s="12" t="s">
        <v>39</v>
      </c>
      <c r="AX630" s="12" t="s">
        <v>83</v>
      </c>
      <c r="AY630" s="253" t="s">
        <v>133</v>
      </c>
    </row>
    <row r="631" s="1" customFormat="1" ht="16.5" customHeight="1">
      <c r="B631" s="45"/>
      <c r="C631" s="216" t="s">
        <v>682</v>
      </c>
      <c r="D631" s="216" t="s">
        <v>136</v>
      </c>
      <c r="E631" s="217" t="s">
        <v>683</v>
      </c>
      <c r="F631" s="218" t="s">
        <v>684</v>
      </c>
      <c r="G631" s="219" t="s">
        <v>383</v>
      </c>
      <c r="H631" s="220">
        <v>1</v>
      </c>
      <c r="I631" s="221"/>
      <c r="J631" s="222">
        <f>ROUND(I631*H631,2)</f>
        <v>0</v>
      </c>
      <c r="K631" s="218" t="s">
        <v>140</v>
      </c>
      <c r="L631" s="71"/>
      <c r="M631" s="223" t="s">
        <v>21</v>
      </c>
      <c r="N631" s="224" t="s">
        <v>46</v>
      </c>
      <c r="O631" s="46"/>
      <c r="P631" s="225">
        <f>O631*H631</f>
        <v>0</v>
      </c>
      <c r="Q631" s="225">
        <v>0</v>
      </c>
      <c r="R631" s="225">
        <f>Q631*H631</f>
        <v>0</v>
      </c>
      <c r="S631" s="225">
        <v>0</v>
      </c>
      <c r="T631" s="226">
        <f>S631*H631</f>
        <v>0</v>
      </c>
      <c r="AR631" s="23" t="s">
        <v>663</v>
      </c>
      <c r="AT631" s="23" t="s">
        <v>136</v>
      </c>
      <c r="AU631" s="23" t="s">
        <v>85</v>
      </c>
      <c r="AY631" s="23" t="s">
        <v>133</v>
      </c>
      <c r="BE631" s="227">
        <f>IF(N631="základní",J631,0)</f>
        <v>0</v>
      </c>
      <c r="BF631" s="227">
        <f>IF(N631="snížená",J631,0)</f>
        <v>0</v>
      </c>
      <c r="BG631" s="227">
        <f>IF(N631="zákl. přenesená",J631,0)</f>
        <v>0</v>
      </c>
      <c r="BH631" s="227">
        <f>IF(N631="sníž. přenesená",J631,0)</f>
        <v>0</v>
      </c>
      <c r="BI631" s="227">
        <f>IF(N631="nulová",J631,0)</f>
        <v>0</v>
      </c>
      <c r="BJ631" s="23" t="s">
        <v>83</v>
      </c>
      <c r="BK631" s="227">
        <f>ROUND(I631*H631,2)</f>
        <v>0</v>
      </c>
      <c r="BL631" s="23" t="s">
        <v>663</v>
      </c>
      <c r="BM631" s="23" t="s">
        <v>685</v>
      </c>
    </row>
    <row r="632" s="1" customFormat="1">
      <c r="B632" s="45"/>
      <c r="C632" s="73"/>
      <c r="D632" s="228" t="s">
        <v>143</v>
      </c>
      <c r="E632" s="73"/>
      <c r="F632" s="229" t="s">
        <v>684</v>
      </c>
      <c r="G632" s="73"/>
      <c r="H632" s="73"/>
      <c r="I632" s="186"/>
      <c r="J632" s="73"/>
      <c r="K632" s="73"/>
      <c r="L632" s="71"/>
      <c r="M632" s="230"/>
      <c r="N632" s="46"/>
      <c r="O632" s="46"/>
      <c r="P632" s="46"/>
      <c r="Q632" s="46"/>
      <c r="R632" s="46"/>
      <c r="S632" s="46"/>
      <c r="T632" s="94"/>
      <c r="AT632" s="23" t="s">
        <v>143</v>
      </c>
      <c r="AU632" s="23" t="s">
        <v>85</v>
      </c>
    </row>
    <row r="633" s="1" customFormat="1">
      <c r="B633" s="45"/>
      <c r="C633" s="73"/>
      <c r="D633" s="228" t="s">
        <v>145</v>
      </c>
      <c r="E633" s="73"/>
      <c r="F633" s="231" t="s">
        <v>686</v>
      </c>
      <c r="G633" s="73"/>
      <c r="H633" s="73"/>
      <c r="I633" s="186"/>
      <c r="J633" s="73"/>
      <c r="K633" s="73"/>
      <c r="L633" s="71"/>
      <c r="M633" s="230"/>
      <c r="N633" s="46"/>
      <c r="O633" s="46"/>
      <c r="P633" s="46"/>
      <c r="Q633" s="46"/>
      <c r="R633" s="46"/>
      <c r="S633" s="46"/>
      <c r="T633" s="94"/>
      <c r="AT633" s="23" t="s">
        <v>145</v>
      </c>
      <c r="AU633" s="23" t="s">
        <v>85</v>
      </c>
    </row>
    <row r="634" s="11" customFormat="1">
      <c r="B634" s="232"/>
      <c r="C634" s="233"/>
      <c r="D634" s="228" t="s">
        <v>147</v>
      </c>
      <c r="E634" s="234" t="s">
        <v>21</v>
      </c>
      <c r="F634" s="235" t="s">
        <v>83</v>
      </c>
      <c r="G634" s="233"/>
      <c r="H634" s="236">
        <v>1</v>
      </c>
      <c r="I634" s="237"/>
      <c r="J634" s="233"/>
      <c r="K634" s="233"/>
      <c r="L634" s="238"/>
      <c r="M634" s="239"/>
      <c r="N634" s="240"/>
      <c r="O634" s="240"/>
      <c r="P634" s="240"/>
      <c r="Q634" s="240"/>
      <c r="R634" s="240"/>
      <c r="S634" s="240"/>
      <c r="T634" s="241"/>
      <c r="AT634" s="242" t="s">
        <v>147</v>
      </c>
      <c r="AU634" s="242" t="s">
        <v>85</v>
      </c>
      <c r="AV634" s="11" t="s">
        <v>85</v>
      </c>
      <c r="AW634" s="11" t="s">
        <v>39</v>
      </c>
      <c r="AX634" s="11" t="s">
        <v>75</v>
      </c>
      <c r="AY634" s="242" t="s">
        <v>133</v>
      </c>
    </row>
    <row r="635" s="12" customFormat="1">
      <c r="B635" s="243"/>
      <c r="C635" s="244"/>
      <c r="D635" s="228" t="s">
        <v>147</v>
      </c>
      <c r="E635" s="245" t="s">
        <v>21</v>
      </c>
      <c r="F635" s="246" t="s">
        <v>149</v>
      </c>
      <c r="G635" s="244"/>
      <c r="H635" s="247">
        <v>1</v>
      </c>
      <c r="I635" s="248"/>
      <c r="J635" s="244"/>
      <c r="K635" s="244"/>
      <c r="L635" s="249"/>
      <c r="M635" s="250"/>
      <c r="N635" s="251"/>
      <c r="O635" s="251"/>
      <c r="P635" s="251"/>
      <c r="Q635" s="251"/>
      <c r="R635" s="251"/>
      <c r="S635" s="251"/>
      <c r="T635" s="252"/>
      <c r="AT635" s="253" t="s">
        <v>147</v>
      </c>
      <c r="AU635" s="253" t="s">
        <v>85</v>
      </c>
      <c r="AV635" s="12" t="s">
        <v>141</v>
      </c>
      <c r="AW635" s="12" t="s">
        <v>39</v>
      </c>
      <c r="AX635" s="12" t="s">
        <v>83</v>
      </c>
      <c r="AY635" s="253" t="s">
        <v>133</v>
      </c>
    </row>
    <row r="636" s="1" customFormat="1" ht="16.5" customHeight="1">
      <c r="B636" s="45"/>
      <c r="C636" s="216" t="s">
        <v>687</v>
      </c>
      <c r="D636" s="216" t="s">
        <v>136</v>
      </c>
      <c r="E636" s="217" t="s">
        <v>688</v>
      </c>
      <c r="F636" s="218" t="s">
        <v>689</v>
      </c>
      <c r="G636" s="219" t="s">
        <v>383</v>
      </c>
      <c r="H636" s="220">
        <v>1</v>
      </c>
      <c r="I636" s="221"/>
      <c r="J636" s="222">
        <f>ROUND(I636*H636,2)</f>
        <v>0</v>
      </c>
      <c r="K636" s="218" t="s">
        <v>140</v>
      </c>
      <c r="L636" s="71"/>
      <c r="M636" s="223" t="s">
        <v>21</v>
      </c>
      <c r="N636" s="224" t="s">
        <v>46</v>
      </c>
      <c r="O636" s="46"/>
      <c r="P636" s="225">
        <f>O636*H636</f>
        <v>0</v>
      </c>
      <c r="Q636" s="225">
        <v>0</v>
      </c>
      <c r="R636" s="225">
        <f>Q636*H636</f>
        <v>0</v>
      </c>
      <c r="S636" s="225">
        <v>0</v>
      </c>
      <c r="T636" s="226">
        <f>S636*H636</f>
        <v>0</v>
      </c>
      <c r="AR636" s="23" t="s">
        <v>663</v>
      </c>
      <c r="AT636" s="23" t="s">
        <v>136</v>
      </c>
      <c r="AU636" s="23" t="s">
        <v>85</v>
      </c>
      <c r="AY636" s="23" t="s">
        <v>133</v>
      </c>
      <c r="BE636" s="227">
        <f>IF(N636="základní",J636,0)</f>
        <v>0</v>
      </c>
      <c r="BF636" s="227">
        <f>IF(N636="snížená",J636,0)</f>
        <v>0</v>
      </c>
      <c r="BG636" s="227">
        <f>IF(N636="zákl. přenesená",J636,0)</f>
        <v>0</v>
      </c>
      <c r="BH636" s="227">
        <f>IF(N636="sníž. přenesená",J636,0)</f>
        <v>0</v>
      </c>
      <c r="BI636" s="227">
        <f>IF(N636="nulová",J636,0)</f>
        <v>0</v>
      </c>
      <c r="BJ636" s="23" t="s">
        <v>83</v>
      </c>
      <c r="BK636" s="227">
        <f>ROUND(I636*H636,2)</f>
        <v>0</v>
      </c>
      <c r="BL636" s="23" t="s">
        <v>663</v>
      </c>
      <c r="BM636" s="23" t="s">
        <v>690</v>
      </c>
    </row>
    <row r="637" s="1" customFormat="1">
      <c r="B637" s="45"/>
      <c r="C637" s="73"/>
      <c r="D637" s="228" t="s">
        <v>143</v>
      </c>
      <c r="E637" s="73"/>
      <c r="F637" s="229" t="s">
        <v>689</v>
      </c>
      <c r="G637" s="73"/>
      <c r="H637" s="73"/>
      <c r="I637" s="186"/>
      <c r="J637" s="73"/>
      <c r="K637" s="73"/>
      <c r="L637" s="71"/>
      <c r="M637" s="230"/>
      <c r="N637" s="46"/>
      <c r="O637" s="46"/>
      <c r="P637" s="46"/>
      <c r="Q637" s="46"/>
      <c r="R637" s="46"/>
      <c r="S637" s="46"/>
      <c r="T637" s="94"/>
      <c r="AT637" s="23" t="s">
        <v>143</v>
      </c>
      <c r="AU637" s="23" t="s">
        <v>85</v>
      </c>
    </row>
    <row r="638" s="1" customFormat="1">
      <c r="B638" s="45"/>
      <c r="C638" s="73"/>
      <c r="D638" s="228" t="s">
        <v>145</v>
      </c>
      <c r="E638" s="73"/>
      <c r="F638" s="231" t="s">
        <v>691</v>
      </c>
      <c r="G638" s="73"/>
      <c r="H638" s="73"/>
      <c r="I638" s="186"/>
      <c r="J638" s="73"/>
      <c r="K638" s="73"/>
      <c r="L638" s="71"/>
      <c r="M638" s="230"/>
      <c r="N638" s="46"/>
      <c r="O638" s="46"/>
      <c r="P638" s="46"/>
      <c r="Q638" s="46"/>
      <c r="R638" s="46"/>
      <c r="S638" s="46"/>
      <c r="T638" s="94"/>
      <c r="AT638" s="23" t="s">
        <v>145</v>
      </c>
      <c r="AU638" s="23" t="s">
        <v>85</v>
      </c>
    </row>
    <row r="639" s="11" customFormat="1">
      <c r="B639" s="232"/>
      <c r="C639" s="233"/>
      <c r="D639" s="228" t="s">
        <v>147</v>
      </c>
      <c r="E639" s="234" t="s">
        <v>21</v>
      </c>
      <c r="F639" s="235" t="s">
        <v>83</v>
      </c>
      <c r="G639" s="233"/>
      <c r="H639" s="236">
        <v>1</v>
      </c>
      <c r="I639" s="237"/>
      <c r="J639" s="233"/>
      <c r="K639" s="233"/>
      <c r="L639" s="238"/>
      <c r="M639" s="239"/>
      <c r="N639" s="240"/>
      <c r="O639" s="240"/>
      <c r="P639" s="240"/>
      <c r="Q639" s="240"/>
      <c r="R639" s="240"/>
      <c r="S639" s="240"/>
      <c r="T639" s="241"/>
      <c r="AT639" s="242" t="s">
        <v>147</v>
      </c>
      <c r="AU639" s="242" t="s">
        <v>85</v>
      </c>
      <c r="AV639" s="11" t="s">
        <v>85</v>
      </c>
      <c r="AW639" s="11" t="s">
        <v>39</v>
      </c>
      <c r="AX639" s="11" t="s">
        <v>75</v>
      </c>
      <c r="AY639" s="242" t="s">
        <v>133</v>
      </c>
    </row>
    <row r="640" s="12" customFormat="1">
      <c r="B640" s="243"/>
      <c r="C640" s="244"/>
      <c r="D640" s="228" t="s">
        <v>147</v>
      </c>
      <c r="E640" s="245" t="s">
        <v>21</v>
      </c>
      <c r="F640" s="246" t="s">
        <v>149</v>
      </c>
      <c r="G640" s="244"/>
      <c r="H640" s="247">
        <v>1</v>
      </c>
      <c r="I640" s="248"/>
      <c r="J640" s="244"/>
      <c r="K640" s="244"/>
      <c r="L640" s="249"/>
      <c r="M640" s="250"/>
      <c r="N640" s="251"/>
      <c r="O640" s="251"/>
      <c r="P640" s="251"/>
      <c r="Q640" s="251"/>
      <c r="R640" s="251"/>
      <c r="S640" s="251"/>
      <c r="T640" s="252"/>
      <c r="AT640" s="253" t="s">
        <v>147</v>
      </c>
      <c r="AU640" s="253" t="s">
        <v>85</v>
      </c>
      <c r="AV640" s="12" t="s">
        <v>141</v>
      </c>
      <c r="AW640" s="12" t="s">
        <v>39</v>
      </c>
      <c r="AX640" s="12" t="s">
        <v>83</v>
      </c>
      <c r="AY640" s="253" t="s">
        <v>133</v>
      </c>
    </row>
    <row r="641" s="1" customFormat="1" ht="16.5" customHeight="1">
      <c r="B641" s="45"/>
      <c r="C641" s="216" t="s">
        <v>692</v>
      </c>
      <c r="D641" s="216" t="s">
        <v>136</v>
      </c>
      <c r="E641" s="217" t="s">
        <v>693</v>
      </c>
      <c r="F641" s="218" t="s">
        <v>694</v>
      </c>
      <c r="G641" s="219" t="s">
        <v>383</v>
      </c>
      <c r="H641" s="220">
        <v>1</v>
      </c>
      <c r="I641" s="221"/>
      <c r="J641" s="222">
        <f>ROUND(I641*H641,2)</f>
        <v>0</v>
      </c>
      <c r="K641" s="218" t="s">
        <v>140</v>
      </c>
      <c r="L641" s="71"/>
      <c r="M641" s="223" t="s">
        <v>21</v>
      </c>
      <c r="N641" s="224" t="s">
        <v>46</v>
      </c>
      <c r="O641" s="46"/>
      <c r="P641" s="225">
        <f>O641*H641</f>
        <v>0</v>
      </c>
      <c r="Q641" s="225">
        <v>0</v>
      </c>
      <c r="R641" s="225">
        <f>Q641*H641</f>
        <v>0</v>
      </c>
      <c r="S641" s="225">
        <v>0</v>
      </c>
      <c r="T641" s="226">
        <f>S641*H641</f>
        <v>0</v>
      </c>
      <c r="AR641" s="23" t="s">
        <v>663</v>
      </c>
      <c r="AT641" s="23" t="s">
        <v>136</v>
      </c>
      <c r="AU641" s="23" t="s">
        <v>85</v>
      </c>
      <c r="AY641" s="23" t="s">
        <v>133</v>
      </c>
      <c r="BE641" s="227">
        <f>IF(N641="základní",J641,0)</f>
        <v>0</v>
      </c>
      <c r="BF641" s="227">
        <f>IF(N641="snížená",J641,0)</f>
        <v>0</v>
      </c>
      <c r="BG641" s="227">
        <f>IF(N641="zákl. přenesená",J641,0)</f>
        <v>0</v>
      </c>
      <c r="BH641" s="227">
        <f>IF(N641="sníž. přenesená",J641,0)</f>
        <v>0</v>
      </c>
      <c r="BI641" s="227">
        <f>IF(N641="nulová",J641,0)</f>
        <v>0</v>
      </c>
      <c r="BJ641" s="23" t="s">
        <v>83</v>
      </c>
      <c r="BK641" s="227">
        <f>ROUND(I641*H641,2)</f>
        <v>0</v>
      </c>
      <c r="BL641" s="23" t="s">
        <v>663</v>
      </c>
      <c r="BM641" s="23" t="s">
        <v>695</v>
      </c>
    </row>
    <row r="642" s="1" customFormat="1">
      <c r="B642" s="45"/>
      <c r="C642" s="73"/>
      <c r="D642" s="228" t="s">
        <v>143</v>
      </c>
      <c r="E642" s="73"/>
      <c r="F642" s="229" t="s">
        <v>694</v>
      </c>
      <c r="G642" s="73"/>
      <c r="H642" s="73"/>
      <c r="I642" s="186"/>
      <c r="J642" s="73"/>
      <c r="K642" s="73"/>
      <c r="L642" s="71"/>
      <c r="M642" s="230"/>
      <c r="N642" s="46"/>
      <c r="O642" s="46"/>
      <c r="P642" s="46"/>
      <c r="Q642" s="46"/>
      <c r="R642" s="46"/>
      <c r="S642" s="46"/>
      <c r="T642" s="94"/>
      <c r="AT642" s="23" t="s">
        <v>143</v>
      </c>
      <c r="AU642" s="23" t="s">
        <v>85</v>
      </c>
    </row>
    <row r="643" s="1" customFormat="1">
      <c r="B643" s="45"/>
      <c r="C643" s="73"/>
      <c r="D643" s="228" t="s">
        <v>145</v>
      </c>
      <c r="E643" s="73"/>
      <c r="F643" s="231" t="s">
        <v>696</v>
      </c>
      <c r="G643" s="73"/>
      <c r="H643" s="73"/>
      <c r="I643" s="186"/>
      <c r="J643" s="73"/>
      <c r="K643" s="73"/>
      <c r="L643" s="71"/>
      <c r="M643" s="230"/>
      <c r="N643" s="46"/>
      <c r="O643" s="46"/>
      <c r="P643" s="46"/>
      <c r="Q643" s="46"/>
      <c r="R643" s="46"/>
      <c r="S643" s="46"/>
      <c r="T643" s="94"/>
      <c r="AT643" s="23" t="s">
        <v>145</v>
      </c>
      <c r="AU643" s="23" t="s">
        <v>85</v>
      </c>
    </row>
    <row r="644" s="11" customFormat="1">
      <c r="B644" s="232"/>
      <c r="C644" s="233"/>
      <c r="D644" s="228" t="s">
        <v>147</v>
      </c>
      <c r="E644" s="234" t="s">
        <v>21</v>
      </c>
      <c r="F644" s="235" t="s">
        <v>83</v>
      </c>
      <c r="G644" s="233"/>
      <c r="H644" s="236">
        <v>1</v>
      </c>
      <c r="I644" s="237"/>
      <c r="J644" s="233"/>
      <c r="K644" s="233"/>
      <c r="L644" s="238"/>
      <c r="M644" s="239"/>
      <c r="N644" s="240"/>
      <c r="O644" s="240"/>
      <c r="P644" s="240"/>
      <c r="Q644" s="240"/>
      <c r="R644" s="240"/>
      <c r="S644" s="240"/>
      <c r="T644" s="241"/>
      <c r="AT644" s="242" t="s">
        <v>147</v>
      </c>
      <c r="AU644" s="242" t="s">
        <v>85</v>
      </c>
      <c r="AV644" s="11" t="s">
        <v>85</v>
      </c>
      <c r="AW644" s="11" t="s">
        <v>39</v>
      </c>
      <c r="AX644" s="11" t="s">
        <v>75</v>
      </c>
      <c r="AY644" s="242" t="s">
        <v>133</v>
      </c>
    </row>
    <row r="645" s="12" customFormat="1">
      <c r="B645" s="243"/>
      <c r="C645" s="244"/>
      <c r="D645" s="228" t="s">
        <v>147</v>
      </c>
      <c r="E645" s="245" t="s">
        <v>21</v>
      </c>
      <c r="F645" s="246" t="s">
        <v>149</v>
      </c>
      <c r="G645" s="244"/>
      <c r="H645" s="247">
        <v>1</v>
      </c>
      <c r="I645" s="248"/>
      <c r="J645" s="244"/>
      <c r="K645" s="244"/>
      <c r="L645" s="249"/>
      <c r="M645" s="250"/>
      <c r="N645" s="251"/>
      <c r="O645" s="251"/>
      <c r="P645" s="251"/>
      <c r="Q645" s="251"/>
      <c r="R645" s="251"/>
      <c r="S645" s="251"/>
      <c r="T645" s="252"/>
      <c r="AT645" s="253" t="s">
        <v>147</v>
      </c>
      <c r="AU645" s="253" t="s">
        <v>85</v>
      </c>
      <c r="AV645" s="12" t="s">
        <v>141</v>
      </c>
      <c r="AW645" s="12" t="s">
        <v>39</v>
      </c>
      <c r="AX645" s="12" t="s">
        <v>83</v>
      </c>
      <c r="AY645" s="253" t="s">
        <v>133</v>
      </c>
    </row>
    <row r="646" s="10" customFormat="1" ht="29.88" customHeight="1">
      <c r="B646" s="200"/>
      <c r="C646" s="201"/>
      <c r="D646" s="202" t="s">
        <v>74</v>
      </c>
      <c r="E646" s="214" t="s">
        <v>697</v>
      </c>
      <c r="F646" s="214" t="s">
        <v>698</v>
      </c>
      <c r="G646" s="201"/>
      <c r="H646" s="201"/>
      <c r="I646" s="204"/>
      <c r="J646" s="215">
        <f>BK646</f>
        <v>0</v>
      </c>
      <c r="K646" s="201"/>
      <c r="L646" s="206"/>
      <c r="M646" s="207"/>
      <c r="N646" s="208"/>
      <c r="O646" s="208"/>
      <c r="P646" s="209">
        <f>SUM(P647:P660)</f>
        <v>0</v>
      </c>
      <c r="Q646" s="208"/>
      <c r="R646" s="209">
        <f>SUM(R647:R660)</f>
        <v>0</v>
      </c>
      <c r="S646" s="208"/>
      <c r="T646" s="210">
        <f>SUM(T647:T660)</f>
        <v>0</v>
      </c>
      <c r="AR646" s="211" t="s">
        <v>200</v>
      </c>
      <c r="AT646" s="212" t="s">
        <v>74</v>
      </c>
      <c r="AU646" s="212" t="s">
        <v>83</v>
      </c>
      <c r="AY646" s="211" t="s">
        <v>133</v>
      </c>
      <c r="BK646" s="213">
        <f>SUM(BK647:BK660)</f>
        <v>0</v>
      </c>
    </row>
    <row r="647" s="1" customFormat="1" ht="16.5" customHeight="1">
      <c r="B647" s="45"/>
      <c r="C647" s="216" t="s">
        <v>699</v>
      </c>
      <c r="D647" s="216" t="s">
        <v>136</v>
      </c>
      <c r="E647" s="217" t="s">
        <v>700</v>
      </c>
      <c r="F647" s="218" t="s">
        <v>698</v>
      </c>
      <c r="G647" s="219" t="s">
        <v>383</v>
      </c>
      <c r="H647" s="220">
        <v>1</v>
      </c>
      <c r="I647" s="221"/>
      <c r="J647" s="222">
        <f>ROUND(I647*H647,2)</f>
        <v>0</v>
      </c>
      <c r="K647" s="218" t="s">
        <v>21</v>
      </c>
      <c r="L647" s="71"/>
      <c r="M647" s="223" t="s">
        <v>21</v>
      </c>
      <c r="N647" s="224" t="s">
        <v>46</v>
      </c>
      <c r="O647" s="46"/>
      <c r="P647" s="225">
        <f>O647*H647</f>
        <v>0</v>
      </c>
      <c r="Q647" s="225">
        <v>0</v>
      </c>
      <c r="R647" s="225">
        <f>Q647*H647</f>
        <v>0</v>
      </c>
      <c r="S647" s="225">
        <v>0</v>
      </c>
      <c r="T647" s="226">
        <f>S647*H647</f>
        <v>0</v>
      </c>
      <c r="AR647" s="23" t="s">
        <v>663</v>
      </c>
      <c r="AT647" s="23" t="s">
        <v>136</v>
      </c>
      <c r="AU647" s="23" t="s">
        <v>85</v>
      </c>
      <c r="AY647" s="23" t="s">
        <v>133</v>
      </c>
      <c r="BE647" s="227">
        <f>IF(N647="základní",J647,0)</f>
        <v>0</v>
      </c>
      <c r="BF647" s="227">
        <f>IF(N647="snížená",J647,0)</f>
        <v>0</v>
      </c>
      <c r="BG647" s="227">
        <f>IF(N647="zákl. přenesená",J647,0)</f>
        <v>0</v>
      </c>
      <c r="BH647" s="227">
        <f>IF(N647="sníž. přenesená",J647,0)</f>
        <v>0</v>
      </c>
      <c r="BI647" s="227">
        <f>IF(N647="nulová",J647,0)</f>
        <v>0</v>
      </c>
      <c r="BJ647" s="23" t="s">
        <v>83</v>
      </c>
      <c r="BK647" s="227">
        <f>ROUND(I647*H647,2)</f>
        <v>0</v>
      </c>
      <c r="BL647" s="23" t="s">
        <v>663</v>
      </c>
      <c r="BM647" s="23" t="s">
        <v>701</v>
      </c>
    </row>
    <row r="648" s="1" customFormat="1">
      <c r="B648" s="45"/>
      <c r="C648" s="73"/>
      <c r="D648" s="228" t="s">
        <v>143</v>
      </c>
      <c r="E648" s="73"/>
      <c r="F648" s="229" t="s">
        <v>702</v>
      </c>
      <c r="G648" s="73"/>
      <c r="H648" s="73"/>
      <c r="I648" s="186"/>
      <c r="J648" s="73"/>
      <c r="K648" s="73"/>
      <c r="L648" s="71"/>
      <c r="M648" s="230"/>
      <c r="N648" s="46"/>
      <c r="O648" s="46"/>
      <c r="P648" s="46"/>
      <c r="Q648" s="46"/>
      <c r="R648" s="46"/>
      <c r="S648" s="46"/>
      <c r="T648" s="94"/>
      <c r="AT648" s="23" t="s">
        <v>143</v>
      </c>
      <c r="AU648" s="23" t="s">
        <v>85</v>
      </c>
    </row>
    <row r="649" s="11" customFormat="1">
      <c r="B649" s="232"/>
      <c r="C649" s="233"/>
      <c r="D649" s="228" t="s">
        <v>147</v>
      </c>
      <c r="E649" s="234" t="s">
        <v>21</v>
      </c>
      <c r="F649" s="235" t="s">
        <v>83</v>
      </c>
      <c r="G649" s="233"/>
      <c r="H649" s="236">
        <v>1</v>
      </c>
      <c r="I649" s="237"/>
      <c r="J649" s="233"/>
      <c r="K649" s="233"/>
      <c r="L649" s="238"/>
      <c r="M649" s="239"/>
      <c r="N649" s="240"/>
      <c r="O649" s="240"/>
      <c r="P649" s="240"/>
      <c r="Q649" s="240"/>
      <c r="R649" s="240"/>
      <c r="S649" s="240"/>
      <c r="T649" s="241"/>
      <c r="AT649" s="242" t="s">
        <v>147</v>
      </c>
      <c r="AU649" s="242" t="s">
        <v>85</v>
      </c>
      <c r="AV649" s="11" t="s">
        <v>85</v>
      </c>
      <c r="AW649" s="11" t="s">
        <v>39</v>
      </c>
      <c r="AX649" s="11" t="s">
        <v>75</v>
      </c>
      <c r="AY649" s="242" t="s">
        <v>133</v>
      </c>
    </row>
    <row r="650" s="12" customFormat="1">
      <c r="B650" s="243"/>
      <c r="C650" s="244"/>
      <c r="D650" s="228" t="s">
        <v>147</v>
      </c>
      <c r="E650" s="245" t="s">
        <v>21</v>
      </c>
      <c r="F650" s="246" t="s">
        <v>149</v>
      </c>
      <c r="G650" s="244"/>
      <c r="H650" s="247">
        <v>1</v>
      </c>
      <c r="I650" s="248"/>
      <c r="J650" s="244"/>
      <c r="K650" s="244"/>
      <c r="L650" s="249"/>
      <c r="M650" s="250"/>
      <c r="N650" s="251"/>
      <c r="O650" s="251"/>
      <c r="P650" s="251"/>
      <c r="Q650" s="251"/>
      <c r="R650" s="251"/>
      <c r="S650" s="251"/>
      <c r="T650" s="252"/>
      <c r="AT650" s="253" t="s">
        <v>147</v>
      </c>
      <c r="AU650" s="253" t="s">
        <v>85</v>
      </c>
      <c r="AV650" s="12" t="s">
        <v>141</v>
      </c>
      <c r="AW650" s="12" t="s">
        <v>39</v>
      </c>
      <c r="AX650" s="12" t="s">
        <v>83</v>
      </c>
      <c r="AY650" s="253" t="s">
        <v>133</v>
      </c>
    </row>
    <row r="651" s="1" customFormat="1" ht="16.5" customHeight="1">
      <c r="B651" s="45"/>
      <c r="C651" s="216" t="s">
        <v>703</v>
      </c>
      <c r="D651" s="216" t="s">
        <v>136</v>
      </c>
      <c r="E651" s="217" t="s">
        <v>704</v>
      </c>
      <c r="F651" s="218" t="s">
        <v>705</v>
      </c>
      <c r="G651" s="219" t="s">
        <v>383</v>
      </c>
      <c r="H651" s="220">
        <v>1</v>
      </c>
      <c r="I651" s="221"/>
      <c r="J651" s="222">
        <f>ROUND(I651*H651,2)</f>
        <v>0</v>
      </c>
      <c r="K651" s="218" t="s">
        <v>140</v>
      </c>
      <c r="L651" s="71"/>
      <c r="M651" s="223" t="s">
        <v>21</v>
      </c>
      <c r="N651" s="224" t="s">
        <v>46</v>
      </c>
      <c r="O651" s="46"/>
      <c r="P651" s="225">
        <f>O651*H651</f>
        <v>0</v>
      </c>
      <c r="Q651" s="225">
        <v>0</v>
      </c>
      <c r="R651" s="225">
        <f>Q651*H651</f>
        <v>0</v>
      </c>
      <c r="S651" s="225">
        <v>0</v>
      </c>
      <c r="T651" s="226">
        <f>S651*H651</f>
        <v>0</v>
      </c>
      <c r="AR651" s="23" t="s">
        <v>663</v>
      </c>
      <c r="AT651" s="23" t="s">
        <v>136</v>
      </c>
      <c r="AU651" s="23" t="s">
        <v>85</v>
      </c>
      <c r="AY651" s="23" t="s">
        <v>133</v>
      </c>
      <c r="BE651" s="227">
        <f>IF(N651="základní",J651,0)</f>
        <v>0</v>
      </c>
      <c r="BF651" s="227">
        <f>IF(N651="snížená",J651,0)</f>
        <v>0</v>
      </c>
      <c r="BG651" s="227">
        <f>IF(N651="zákl. přenesená",J651,0)</f>
        <v>0</v>
      </c>
      <c r="BH651" s="227">
        <f>IF(N651="sníž. přenesená",J651,0)</f>
        <v>0</v>
      </c>
      <c r="BI651" s="227">
        <f>IF(N651="nulová",J651,0)</f>
        <v>0</v>
      </c>
      <c r="BJ651" s="23" t="s">
        <v>83</v>
      </c>
      <c r="BK651" s="227">
        <f>ROUND(I651*H651,2)</f>
        <v>0</v>
      </c>
      <c r="BL651" s="23" t="s">
        <v>663</v>
      </c>
      <c r="BM651" s="23" t="s">
        <v>706</v>
      </c>
    </row>
    <row r="652" s="1" customFormat="1">
      <c r="B652" s="45"/>
      <c r="C652" s="73"/>
      <c r="D652" s="228" t="s">
        <v>143</v>
      </c>
      <c r="E652" s="73"/>
      <c r="F652" s="229" t="s">
        <v>707</v>
      </c>
      <c r="G652" s="73"/>
      <c r="H652" s="73"/>
      <c r="I652" s="186"/>
      <c r="J652" s="73"/>
      <c r="K652" s="73"/>
      <c r="L652" s="71"/>
      <c r="M652" s="230"/>
      <c r="N652" s="46"/>
      <c r="O652" s="46"/>
      <c r="P652" s="46"/>
      <c r="Q652" s="46"/>
      <c r="R652" s="46"/>
      <c r="S652" s="46"/>
      <c r="T652" s="94"/>
      <c r="AT652" s="23" t="s">
        <v>143</v>
      </c>
      <c r="AU652" s="23" t="s">
        <v>85</v>
      </c>
    </row>
    <row r="653" s="1" customFormat="1">
      <c r="B653" s="45"/>
      <c r="C653" s="73"/>
      <c r="D653" s="228" t="s">
        <v>145</v>
      </c>
      <c r="E653" s="73"/>
      <c r="F653" s="231" t="s">
        <v>708</v>
      </c>
      <c r="G653" s="73"/>
      <c r="H653" s="73"/>
      <c r="I653" s="186"/>
      <c r="J653" s="73"/>
      <c r="K653" s="73"/>
      <c r="L653" s="71"/>
      <c r="M653" s="230"/>
      <c r="N653" s="46"/>
      <c r="O653" s="46"/>
      <c r="P653" s="46"/>
      <c r="Q653" s="46"/>
      <c r="R653" s="46"/>
      <c r="S653" s="46"/>
      <c r="T653" s="94"/>
      <c r="AT653" s="23" t="s">
        <v>145</v>
      </c>
      <c r="AU653" s="23" t="s">
        <v>85</v>
      </c>
    </row>
    <row r="654" s="11" customFormat="1">
      <c r="B654" s="232"/>
      <c r="C654" s="233"/>
      <c r="D654" s="228" t="s">
        <v>147</v>
      </c>
      <c r="E654" s="234" t="s">
        <v>21</v>
      </c>
      <c r="F654" s="235" t="s">
        <v>83</v>
      </c>
      <c r="G654" s="233"/>
      <c r="H654" s="236">
        <v>1</v>
      </c>
      <c r="I654" s="237"/>
      <c r="J654" s="233"/>
      <c r="K654" s="233"/>
      <c r="L654" s="238"/>
      <c r="M654" s="239"/>
      <c r="N654" s="240"/>
      <c r="O654" s="240"/>
      <c r="P654" s="240"/>
      <c r="Q654" s="240"/>
      <c r="R654" s="240"/>
      <c r="S654" s="240"/>
      <c r="T654" s="241"/>
      <c r="AT654" s="242" t="s">
        <v>147</v>
      </c>
      <c r="AU654" s="242" t="s">
        <v>85</v>
      </c>
      <c r="AV654" s="11" t="s">
        <v>85</v>
      </c>
      <c r="AW654" s="11" t="s">
        <v>39</v>
      </c>
      <c r="AX654" s="11" t="s">
        <v>75</v>
      </c>
      <c r="AY654" s="242" t="s">
        <v>133</v>
      </c>
    </row>
    <row r="655" s="12" customFormat="1">
      <c r="B655" s="243"/>
      <c r="C655" s="244"/>
      <c r="D655" s="228" t="s">
        <v>147</v>
      </c>
      <c r="E655" s="245" t="s">
        <v>21</v>
      </c>
      <c r="F655" s="246" t="s">
        <v>149</v>
      </c>
      <c r="G655" s="244"/>
      <c r="H655" s="247">
        <v>1</v>
      </c>
      <c r="I655" s="248"/>
      <c r="J655" s="244"/>
      <c r="K655" s="244"/>
      <c r="L655" s="249"/>
      <c r="M655" s="250"/>
      <c r="N655" s="251"/>
      <c r="O655" s="251"/>
      <c r="P655" s="251"/>
      <c r="Q655" s="251"/>
      <c r="R655" s="251"/>
      <c r="S655" s="251"/>
      <c r="T655" s="252"/>
      <c r="AT655" s="253" t="s">
        <v>147</v>
      </c>
      <c r="AU655" s="253" t="s">
        <v>85</v>
      </c>
      <c r="AV655" s="12" t="s">
        <v>141</v>
      </c>
      <c r="AW655" s="12" t="s">
        <v>39</v>
      </c>
      <c r="AX655" s="12" t="s">
        <v>83</v>
      </c>
      <c r="AY655" s="253" t="s">
        <v>133</v>
      </c>
    </row>
    <row r="656" s="1" customFormat="1" ht="16.5" customHeight="1">
      <c r="B656" s="45"/>
      <c r="C656" s="216" t="s">
        <v>709</v>
      </c>
      <c r="D656" s="216" t="s">
        <v>136</v>
      </c>
      <c r="E656" s="217" t="s">
        <v>710</v>
      </c>
      <c r="F656" s="218" t="s">
        <v>711</v>
      </c>
      <c r="G656" s="219" t="s">
        <v>263</v>
      </c>
      <c r="H656" s="220">
        <v>8</v>
      </c>
      <c r="I656" s="221"/>
      <c r="J656" s="222">
        <f>ROUND(I656*H656,2)</f>
        <v>0</v>
      </c>
      <c r="K656" s="218" t="s">
        <v>140</v>
      </c>
      <c r="L656" s="71"/>
      <c r="M656" s="223" t="s">
        <v>21</v>
      </c>
      <c r="N656" s="224" t="s">
        <v>46</v>
      </c>
      <c r="O656" s="46"/>
      <c r="P656" s="225">
        <f>O656*H656</f>
        <v>0</v>
      </c>
      <c r="Q656" s="225">
        <v>0</v>
      </c>
      <c r="R656" s="225">
        <f>Q656*H656</f>
        <v>0</v>
      </c>
      <c r="S656" s="225">
        <v>0</v>
      </c>
      <c r="T656" s="226">
        <f>S656*H656</f>
        <v>0</v>
      </c>
      <c r="AR656" s="23" t="s">
        <v>663</v>
      </c>
      <c r="AT656" s="23" t="s">
        <v>136</v>
      </c>
      <c r="AU656" s="23" t="s">
        <v>85</v>
      </c>
      <c r="AY656" s="23" t="s">
        <v>133</v>
      </c>
      <c r="BE656" s="227">
        <f>IF(N656="základní",J656,0)</f>
        <v>0</v>
      </c>
      <c r="BF656" s="227">
        <f>IF(N656="snížená",J656,0)</f>
        <v>0</v>
      </c>
      <c r="BG656" s="227">
        <f>IF(N656="zákl. přenesená",J656,0)</f>
        <v>0</v>
      </c>
      <c r="BH656" s="227">
        <f>IF(N656="sníž. přenesená",J656,0)</f>
        <v>0</v>
      </c>
      <c r="BI656" s="227">
        <f>IF(N656="nulová",J656,0)</f>
        <v>0</v>
      </c>
      <c r="BJ656" s="23" t="s">
        <v>83</v>
      </c>
      <c r="BK656" s="227">
        <f>ROUND(I656*H656,2)</f>
        <v>0</v>
      </c>
      <c r="BL656" s="23" t="s">
        <v>663</v>
      </c>
      <c r="BM656" s="23" t="s">
        <v>712</v>
      </c>
    </row>
    <row r="657" s="1" customFormat="1">
      <c r="B657" s="45"/>
      <c r="C657" s="73"/>
      <c r="D657" s="228" t="s">
        <v>143</v>
      </c>
      <c r="E657" s="73"/>
      <c r="F657" s="229" t="s">
        <v>711</v>
      </c>
      <c r="G657" s="73"/>
      <c r="H657" s="73"/>
      <c r="I657" s="186"/>
      <c r="J657" s="73"/>
      <c r="K657" s="73"/>
      <c r="L657" s="71"/>
      <c r="M657" s="230"/>
      <c r="N657" s="46"/>
      <c r="O657" s="46"/>
      <c r="P657" s="46"/>
      <c r="Q657" s="46"/>
      <c r="R657" s="46"/>
      <c r="S657" s="46"/>
      <c r="T657" s="94"/>
      <c r="AT657" s="23" t="s">
        <v>143</v>
      </c>
      <c r="AU657" s="23" t="s">
        <v>85</v>
      </c>
    </row>
    <row r="658" s="1" customFormat="1">
      <c r="B658" s="45"/>
      <c r="C658" s="73"/>
      <c r="D658" s="228" t="s">
        <v>145</v>
      </c>
      <c r="E658" s="73"/>
      <c r="F658" s="231" t="s">
        <v>713</v>
      </c>
      <c r="G658" s="73"/>
      <c r="H658" s="73"/>
      <c r="I658" s="186"/>
      <c r="J658" s="73"/>
      <c r="K658" s="73"/>
      <c r="L658" s="71"/>
      <c r="M658" s="230"/>
      <c r="N658" s="46"/>
      <c r="O658" s="46"/>
      <c r="P658" s="46"/>
      <c r="Q658" s="46"/>
      <c r="R658" s="46"/>
      <c r="S658" s="46"/>
      <c r="T658" s="94"/>
      <c r="AT658" s="23" t="s">
        <v>145</v>
      </c>
      <c r="AU658" s="23" t="s">
        <v>85</v>
      </c>
    </row>
    <row r="659" s="11" customFormat="1">
      <c r="B659" s="232"/>
      <c r="C659" s="233"/>
      <c r="D659" s="228" t="s">
        <v>147</v>
      </c>
      <c r="E659" s="234" t="s">
        <v>21</v>
      </c>
      <c r="F659" s="235" t="s">
        <v>171</v>
      </c>
      <c r="G659" s="233"/>
      <c r="H659" s="236">
        <v>8</v>
      </c>
      <c r="I659" s="237"/>
      <c r="J659" s="233"/>
      <c r="K659" s="233"/>
      <c r="L659" s="238"/>
      <c r="M659" s="239"/>
      <c r="N659" s="240"/>
      <c r="O659" s="240"/>
      <c r="P659" s="240"/>
      <c r="Q659" s="240"/>
      <c r="R659" s="240"/>
      <c r="S659" s="240"/>
      <c r="T659" s="241"/>
      <c r="AT659" s="242" t="s">
        <v>147</v>
      </c>
      <c r="AU659" s="242" t="s">
        <v>85</v>
      </c>
      <c r="AV659" s="11" t="s">
        <v>85</v>
      </c>
      <c r="AW659" s="11" t="s">
        <v>39</v>
      </c>
      <c r="AX659" s="11" t="s">
        <v>75</v>
      </c>
      <c r="AY659" s="242" t="s">
        <v>133</v>
      </c>
    </row>
    <row r="660" s="12" customFormat="1">
      <c r="B660" s="243"/>
      <c r="C660" s="244"/>
      <c r="D660" s="228" t="s">
        <v>147</v>
      </c>
      <c r="E660" s="245" t="s">
        <v>21</v>
      </c>
      <c r="F660" s="246" t="s">
        <v>149</v>
      </c>
      <c r="G660" s="244"/>
      <c r="H660" s="247">
        <v>8</v>
      </c>
      <c r="I660" s="248"/>
      <c r="J660" s="244"/>
      <c r="K660" s="244"/>
      <c r="L660" s="249"/>
      <c r="M660" s="250"/>
      <c r="N660" s="251"/>
      <c r="O660" s="251"/>
      <c r="P660" s="251"/>
      <c r="Q660" s="251"/>
      <c r="R660" s="251"/>
      <c r="S660" s="251"/>
      <c r="T660" s="252"/>
      <c r="AT660" s="253" t="s">
        <v>147</v>
      </c>
      <c r="AU660" s="253" t="s">
        <v>85</v>
      </c>
      <c r="AV660" s="12" t="s">
        <v>141</v>
      </c>
      <c r="AW660" s="12" t="s">
        <v>39</v>
      </c>
      <c r="AX660" s="12" t="s">
        <v>83</v>
      </c>
      <c r="AY660" s="253" t="s">
        <v>133</v>
      </c>
    </row>
    <row r="661" s="10" customFormat="1" ht="29.88" customHeight="1">
      <c r="B661" s="200"/>
      <c r="C661" s="201"/>
      <c r="D661" s="202" t="s">
        <v>74</v>
      </c>
      <c r="E661" s="214" t="s">
        <v>714</v>
      </c>
      <c r="F661" s="214" t="s">
        <v>715</v>
      </c>
      <c r="G661" s="201"/>
      <c r="H661" s="201"/>
      <c r="I661" s="204"/>
      <c r="J661" s="215">
        <f>BK661</f>
        <v>0</v>
      </c>
      <c r="K661" s="201"/>
      <c r="L661" s="206"/>
      <c r="M661" s="207"/>
      <c r="N661" s="208"/>
      <c r="O661" s="208"/>
      <c r="P661" s="209">
        <f>SUM(P662:P671)</f>
        <v>0</v>
      </c>
      <c r="Q661" s="208"/>
      <c r="R661" s="209">
        <f>SUM(R662:R671)</f>
        <v>0</v>
      </c>
      <c r="S661" s="208"/>
      <c r="T661" s="210">
        <f>SUM(T662:T671)</f>
        <v>0</v>
      </c>
      <c r="AR661" s="211" t="s">
        <v>200</v>
      </c>
      <c r="AT661" s="212" t="s">
        <v>74</v>
      </c>
      <c r="AU661" s="212" t="s">
        <v>83</v>
      </c>
      <c r="AY661" s="211" t="s">
        <v>133</v>
      </c>
      <c r="BK661" s="213">
        <f>SUM(BK662:BK671)</f>
        <v>0</v>
      </c>
    </row>
    <row r="662" s="1" customFormat="1" ht="16.5" customHeight="1">
      <c r="B662" s="45"/>
      <c r="C662" s="216" t="s">
        <v>716</v>
      </c>
      <c r="D662" s="216" t="s">
        <v>136</v>
      </c>
      <c r="E662" s="217" t="s">
        <v>717</v>
      </c>
      <c r="F662" s="218" t="s">
        <v>718</v>
      </c>
      <c r="G662" s="219" t="s">
        <v>383</v>
      </c>
      <c r="H662" s="220">
        <v>1</v>
      </c>
      <c r="I662" s="221"/>
      <c r="J662" s="222">
        <f>ROUND(I662*H662,2)</f>
        <v>0</v>
      </c>
      <c r="K662" s="218" t="s">
        <v>140</v>
      </c>
      <c r="L662" s="71"/>
      <c r="M662" s="223" t="s">
        <v>21</v>
      </c>
      <c r="N662" s="224" t="s">
        <v>46</v>
      </c>
      <c r="O662" s="46"/>
      <c r="P662" s="225">
        <f>O662*H662</f>
        <v>0</v>
      </c>
      <c r="Q662" s="225">
        <v>0</v>
      </c>
      <c r="R662" s="225">
        <f>Q662*H662</f>
        <v>0</v>
      </c>
      <c r="S662" s="225">
        <v>0</v>
      </c>
      <c r="T662" s="226">
        <f>S662*H662</f>
        <v>0</v>
      </c>
      <c r="AR662" s="23" t="s">
        <v>663</v>
      </c>
      <c r="AT662" s="23" t="s">
        <v>136</v>
      </c>
      <c r="AU662" s="23" t="s">
        <v>85</v>
      </c>
      <c r="AY662" s="23" t="s">
        <v>133</v>
      </c>
      <c r="BE662" s="227">
        <f>IF(N662="základní",J662,0)</f>
        <v>0</v>
      </c>
      <c r="BF662" s="227">
        <f>IF(N662="snížená",J662,0)</f>
        <v>0</v>
      </c>
      <c r="BG662" s="227">
        <f>IF(N662="zákl. přenesená",J662,0)</f>
        <v>0</v>
      </c>
      <c r="BH662" s="227">
        <f>IF(N662="sníž. přenesená",J662,0)</f>
        <v>0</v>
      </c>
      <c r="BI662" s="227">
        <f>IF(N662="nulová",J662,0)</f>
        <v>0</v>
      </c>
      <c r="BJ662" s="23" t="s">
        <v>83</v>
      </c>
      <c r="BK662" s="227">
        <f>ROUND(I662*H662,2)</f>
        <v>0</v>
      </c>
      <c r="BL662" s="23" t="s">
        <v>663</v>
      </c>
      <c r="BM662" s="23" t="s">
        <v>719</v>
      </c>
    </row>
    <row r="663" s="1" customFormat="1">
      <c r="B663" s="45"/>
      <c r="C663" s="73"/>
      <c r="D663" s="228" t="s">
        <v>143</v>
      </c>
      <c r="E663" s="73"/>
      <c r="F663" s="229" t="s">
        <v>718</v>
      </c>
      <c r="G663" s="73"/>
      <c r="H663" s="73"/>
      <c r="I663" s="186"/>
      <c r="J663" s="73"/>
      <c r="K663" s="73"/>
      <c r="L663" s="71"/>
      <c r="M663" s="230"/>
      <c r="N663" s="46"/>
      <c r="O663" s="46"/>
      <c r="P663" s="46"/>
      <c r="Q663" s="46"/>
      <c r="R663" s="46"/>
      <c r="S663" s="46"/>
      <c r="T663" s="94"/>
      <c r="AT663" s="23" t="s">
        <v>143</v>
      </c>
      <c r="AU663" s="23" t="s">
        <v>85</v>
      </c>
    </row>
    <row r="664" s="1" customFormat="1">
      <c r="B664" s="45"/>
      <c r="C664" s="73"/>
      <c r="D664" s="228" t="s">
        <v>145</v>
      </c>
      <c r="E664" s="73"/>
      <c r="F664" s="231" t="s">
        <v>720</v>
      </c>
      <c r="G664" s="73"/>
      <c r="H664" s="73"/>
      <c r="I664" s="186"/>
      <c r="J664" s="73"/>
      <c r="K664" s="73"/>
      <c r="L664" s="71"/>
      <c r="M664" s="230"/>
      <c r="N664" s="46"/>
      <c r="O664" s="46"/>
      <c r="P664" s="46"/>
      <c r="Q664" s="46"/>
      <c r="R664" s="46"/>
      <c r="S664" s="46"/>
      <c r="T664" s="94"/>
      <c r="AT664" s="23" t="s">
        <v>145</v>
      </c>
      <c r="AU664" s="23" t="s">
        <v>85</v>
      </c>
    </row>
    <row r="665" s="11" customFormat="1">
      <c r="B665" s="232"/>
      <c r="C665" s="233"/>
      <c r="D665" s="228" t="s">
        <v>147</v>
      </c>
      <c r="E665" s="234" t="s">
        <v>21</v>
      </c>
      <c r="F665" s="235" t="s">
        <v>83</v>
      </c>
      <c r="G665" s="233"/>
      <c r="H665" s="236">
        <v>1</v>
      </c>
      <c r="I665" s="237"/>
      <c r="J665" s="233"/>
      <c r="K665" s="233"/>
      <c r="L665" s="238"/>
      <c r="M665" s="239"/>
      <c r="N665" s="240"/>
      <c r="O665" s="240"/>
      <c r="P665" s="240"/>
      <c r="Q665" s="240"/>
      <c r="R665" s="240"/>
      <c r="S665" s="240"/>
      <c r="T665" s="241"/>
      <c r="AT665" s="242" t="s">
        <v>147</v>
      </c>
      <c r="AU665" s="242" t="s">
        <v>85</v>
      </c>
      <c r="AV665" s="11" t="s">
        <v>85</v>
      </c>
      <c r="AW665" s="11" t="s">
        <v>39</v>
      </c>
      <c r="AX665" s="11" t="s">
        <v>75</v>
      </c>
      <c r="AY665" s="242" t="s">
        <v>133</v>
      </c>
    </row>
    <row r="666" s="12" customFormat="1">
      <c r="B666" s="243"/>
      <c r="C666" s="244"/>
      <c r="D666" s="228" t="s">
        <v>147</v>
      </c>
      <c r="E666" s="245" t="s">
        <v>21</v>
      </c>
      <c r="F666" s="246" t="s">
        <v>149</v>
      </c>
      <c r="G666" s="244"/>
      <c r="H666" s="247">
        <v>1</v>
      </c>
      <c r="I666" s="248"/>
      <c r="J666" s="244"/>
      <c r="K666" s="244"/>
      <c r="L666" s="249"/>
      <c r="M666" s="250"/>
      <c r="N666" s="251"/>
      <c r="O666" s="251"/>
      <c r="P666" s="251"/>
      <c r="Q666" s="251"/>
      <c r="R666" s="251"/>
      <c r="S666" s="251"/>
      <c r="T666" s="252"/>
      <c r="AT666" s="253" t="s">
        <v>147</v>
      </c>
      <c r="AU666" s="253" t="s">
        <v>85</v>
      </c>
      <c r="AV666" s="12" t="s">
        <v>141</v>
      </c>
      <c r="AW666" s="12" t="s">
        <v>39</v>
      </c>
      <c r="AX666" s="12" t="s">
        <v>83</v>
      </c>
      <c r="AY666" s="253" t="s">
        <v>133</v>
      </c>
    </row>
    <row r="667" s="1" customFormat="1" ht="16.5" customHeight="1">
      <c r="B667" s="45"/>
      <c r="C667" s="216" t="s">
        <v>721</v>
      </c>
      <c r="D667" s="216" t="s">
        <v>136</v>
      </c>
      <c r="E667" s="217" t="s">
        <v>722</v>
      </c>
      <c r="F667" s="218" t="s">
        <v>723</v>
      </c>
      <c r="G667" s="219" t="s">
        <v>383</v>
      </c>
      <c r="H667" s="220">
        <v>8</v>
      </c>
      <c r="I667" s="221"/>
      <c r="J667" s="222">
        <f>ROUND(I667*H667,2)</f>
        <v>0</v>
      </c>
      <c r="K667" s="218" t="s">
        <v>140</v>
      </c>
      <c r="L667" s="71"/>
      <c r="M667" s="223" t="s">
        <v>21</v>
      </c>
      <c r="N667" s="224" t="s">
        <v>46</v>
      </c>
      <c r="O667" s="46"/>
      <c r="P667" s="225">
        <f>O667*H667</f>
        <v>0</v>
      </c>
      <c r="Q667" s="225">
        <v>0</v>
      </c>
      <c r="R667" s="225">
        <f>Q667*H667</f>
        <v>0</v>
      </c>
      <c r="S667" s="225">
        <v>0</v>
      </c>
      <c r="T667" s="226">
        <f>S667*H667</f>
        <v>0</v>
      </c>
      <c r="AR667" s="23" t="s">
        <v>663</v>
      </c>
      <c r="AT667" s="23" t="s">
        <v>136</v>
      </c>
      <c r="AU667" s="23" t="s">
        <v>85</v>
      </c>
      <c r="AY667" s="23" t="s">
        <v>133</v>
      </c>
      <c r="BE667" s="227">
        <f>IF(N667="základní",J667,0)</f>
        <v>0</v>
      </c>
      <c r="BF667" s="227">
        <f>IF(N667="snížená",J667,0)</f>
        <v>0</v>
      </c>
      <c r="BG667" s="227">
        <f>IF(N667="zákl. přenesená",J667,0)</f>
        <v>0</v>
      </c>
      <c r="BH667" s="227">
        <f>IF(N667="sníž. přenesená",J667,0)</f>
        <v>0</v>
      </c>
      <c r="BI667" s="227">
        <f>IF(N667="nulová",J667,0)</f>
        <v>0</v>
      </c>
      <c r="BJ667" s="23" t="s">
        <v>83</v>
      </c>
      <c r="BK667" s="227">
        <f>ROUND(I667*H667,2)</f>
        <v>0</v>
      </c>
      <c r="BL667" s="23" t="s">
        <v>663</v>
      </c>
      <c r="BM667" s="23" t="s">
        <v>724</v>
      </c>
    </row>
    <row r="668" s="1" customFormat="1">
      <c r="B668" s="45"/>
      <c r="C668" s="73"/>
      <c r="D668" s="228" t="s">
        <v>143</v>
      </c>
      <c r="E668" s="73"/>
      <c r="F668" s="229" t="s">
        <v>723</v>
      </c>
      <c r="G668" s="73"/>
      <c r="H668" s="73"/>
      <c r="I668" s="186"/>
      <c r="J668" s="73"/>
      <c r="K668" s="73"/>
      <c r="L668" s="71"/>
      <c r="M668" s="230"/>
      <c r="N668" s="46"/>
      <c r="O668" s="46"/>
      <c r="P668" s="46"/>
      <c r="Q668" s="46"/>
      <c r="R668" s="46"/>
      <c r="S668" s="46"/>
      <c r="T668" s="94"/>
      <c r="AT668" s="23" t="s">
        <v>143</v>
      </c>
      <c r="AU668" s="23" t="s">
        <v>85</v>
      </c>
    </row>
    <row r="669" s="1" customFormat="1">
      <c r="B669" s="45"/>
      <c r="C669" s="73"/>
      <c r="D669" s="228" t="s">
        <v>145</v>
      </c>
      <c r="E669" s="73"/>
      <c r="F669" s="231" t="s">
        <v>725</v>
      </c>
      <c r="G669" s="73"/>
      <c r="H669" s="73"/>
      <c r="I669" s="186"/>
      <c r="J669" s="73"/>
      <c r="K669" s="73"/>
      <c r="L669" s="71"/>
      <c r="M669" s="230"/>
      <c r="N669" s="46"/>
      <c r="O669" s="46"/>
      <c r="P669" s="46"/>
      <c r="Q669" s="46"/>
      <c r="R669" s="46"/>
      <c r="S669" s="46"/>
      <c r="T669" s="94"/>
      <c r="AT669" s="23" t="s">
        <v>145</v>
      </c>
      <c r="AU669" s="23" t="s">
        <v>85</v>
      </c>
    </row>
    <row r="670" s="11" customFormat="1">
      <c r="B670" s="232"/>
      <c r="C670" s="233"/>
      <c r="D670" s="228" t="s">
        <v>147</v>
      </c>
      <c r="E670" s="234" t="s">
        <v>21</v>
      </c>
      <c r="F670" s="235" t="s">
        <v>587</v>
      </c>
      <c r="G670" s="233"/>
      <c r="H670" s="236">
        <v>8</v>
      </c>
      <c r="I670" s="237"/>
      <c r="J670" s="233"/>
      <c r="K670" s="233"/>
      <c r="L670" s="238"/>
      <c r="M670" s="239"/>
      <c r="N670" s="240"/>
      <c r="O670" s="240"/>
      <c r="P670" s="240"/>
      <c r="Q670" s="240"/>
      <c r="R670" s="240"/>
      <c r="S670" s="240"/>
      <c r="T670" s="241"/>
      <c r="AT670" s="242" t="s">
        <v>147</v>
      </c>
      <c r="AU670" s="242" t="s">
        <v>85</v>
      </c>
      <c r="AV670" s="11" t="s">
        <v>85</v>
      </c>
      <c r="AW670" s="11" t="s">
        <v>39</v>
      </c>
      <c r="AX670" s="11" t="s">
        <v>75</v>
      </c>
      <c r="AY670" s="242" t="s">
        <v>133</v>
      </c>
    </row>
    <row r="671" s="12" customFormat="1">
      <c r="B671" s="243"/>
      <c r="C671" s="244"/>
      <c r="D671" s="228" t="s">
        <v>147</v>
      </c>
      <c r="E671" s="245" t="s">
        <v>21</v>
      </c>
      <c r="F671" s="246" t="s">
        <v>149</v>
      </c>
      <c r="G671" s="244"/>
      <c r="H671" s="247">
        <v>8</v>
      </c>
      <c r="I671" s="248"/>
      <c r="J671" s="244"/>
      <c r="K671" s="244"/>
      <c r="L671" s="249"/>
      <c r="M671" s="274"/>
      <c r="N671" s="275"/>
      <c r="O671" s="275"/>
      <c r="P671" s="275"/>
      <c r="Q671" s="275"/>
      <c r="R671" s="275"/>
      <c r="S671" s="275"/>
      <c r="T671" s="276"/>
      <c r="AT671" s="253" t="s">
        <v>147</v>
      </c>
      <c r="AU671" s="253" t="s">
        <v>85</v>
      </c>
      <c r="AV671" s="12" t="s">
        <v>141</v>
      </c>
      <c r="AW671" s="12" t="s">
        <v>39</v>
      </c>
      <c r="AX671" s="12" t="s">
        <v>83</v>
      </c>
      <c r="AY671" s="253" t="s">
        <v>133</v>
      </c>
    </row>
    <row r="672" s="1" customFormat="1" ht="6.96" customHeight="1">
      <c r="B672" s="66"/>
      <c r="C672" s="67"/>
      <c r="D672" s="67"/>
      <c r="E672" s="67"/>
      <c r="F672" s="67"/>
      <c r="G672" s="67"/>
      <c r="H672" s="67"/>
      <c r="I672" s="161"/>
      <c r="J672" s="67"/>
      <c r="K672" s="67"/>
      <c r="L672" s="71"/>
    </row>
  </sheetData>
  <sheetProtection sheet="1" autoFilter="0" formatColumns="0" formatRows="0" objects="1" scenarios="1" spinCount="100000" saltValue="34AvmV01te4D5g3/nEYuQvb56fU8zaNMDqE5/Hbg0quGOLQrqoE7EuHKkJniGxCFl12m5TtlrQlnGfS9uJ3YBg==" hashValue="eEryHc2yiz+O08s+FWMNzGbz0/x5IJkY8EjgUtfEBbCE4QbG1vOJtdbdBnnzHIQ0T54jAw4QRvgofn79YC4Tpg==" algorithmName="SHA-512" password="CC35"/>
  <autoFilter ref="C93:K671"/>
  <mergeCells count="10">
    <mergeCell ref="E7:H7"/>
    <mergeCell ref="E9:H9"/>
    <mergeCell ref="E24:H24"/>
    <mergeCell ref="E45:H45"/>
    <mergeCell ref="E47:H47"/>
    <mergeCell ref="J51:J52"/>
    <mergeCell ref="E84:H84"/>
    <mergeCell ref="E86:H86"/>
    <mergeCell ref="G1:H1"/>
    <mergeCell ref="L2:V2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77" customWidth="1"/>
    <col min="2" max="2" width="1.664063" style="277" customWidth="1"/>
    <col min="3" max="4" width="5" style="277" customWidth="1"/>
    <col min="5" max="5" width="11.67" style="277" customWidth="1"/>
    <col min="6" max="6" width="9.17" style="277" customWidth="1"/>
    <col min="7" max="7" width="5" style="277" customWidth="1"/>
    <col min="8" max="8" width="77.83" style="277" customWidth="1"/>
    <col min="9" max="10" width="20" style="277" customWidth="1"/>
    <col min="11" max="11" width="1.664063" style="277" customWidth="1"/>
  </cols>
  <sheetData>
    <row r="1" ht="37.5" customHeight="1"/>
    <row r="2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="14" customFormat="1" ht="45" customHeight="1">
      <c r="B3" s="281"/>
      <c r="C3" s="282" t="s">
        <v>726</v>
      </c>
      <c r="D3" s="282"/>
      <c r="E3" s="282"/>
      <c r="F3" s="282"/>
      <c r="G3" s="282"/>
      <c r="H3" s="282"/>
      <c r="I3" s="282"/>
      <c r="J3" s="282"/>
      <c r="K3" s="283"/>
    </row>
    <row r="4" ht="25.5" customHeight="1">
      <c r="B4" s="284"/>
      <c r="C4" s="285" t="s">
        <v>727</v>
      </c>
      <c r="D4" s="285"/>
      <c r="E4" s="285"/>
      <c r="F4" s="285"/>
      <c r="G4" s="285"/>
      <c r="H4" s="285"/>
      <c r="I4" s="285"/>
      <c r="J4" s="285"/>
      <c r="K4" s="286"/>
    </row>
    <row r="5" ht="5.25" customHeight="1">
      <c r="B5" s="284"/>
      <c r="C5" s="287"/>
      <c r="D5" s="287"/>
      <c r="E5" s="287"/>
      <c r="F5" s="287"/>
      <c r="G5" s="287"/>
      <c r="H5" s="287"/>
      <c r="I5" s="287"/>
      <c r="J5" s="287"/>
      <c r="K5" s="286"/>
    </row>
    <row r="6" ht="15" customHeight="1">
      <c r="B6" s="284"/>
      <c r="C6" s="288" t="s">
        <v>728</v>
      </c>
      <c r="D6" s="288"/>
      <c r="E6" s="288"/>
      <c r="F6" s="288"/>
      <c r="G6" s="288"/>
      <c r="H6" s="288"/>
      <c r="I6" s="288"/>
      <c r="J6" s="288"/>
      <c r="K6" s="286"/>
    </row>
    <row r="7" ht="15" customHeight="1">
      <c r="B7" s="289"/>
      <c r="C7" s="288" t="s">
        <v>729</v>
      </c>
      <c r="D7" s="288"/>
      <c r="E7" s="288"/>
      <c r="F7" s="288"/>
      <c r="G7" s="288"/>
      <c r="H7" s="288"/>
      <c r="I7" s="288"/>
      <c r="J7" s="288"/>
      <c r="K7" s="286"/>
    </row>
    <row r="8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ht="15" customHeight="1">
      <c r="B9" s="289"/>
      <c r="C9" s="288" t="s">
        <v>730</v>
      </c>
      <c r="D9" s="288"/>
      <c r="E9" s="288"/>
      <c r="F9" s="288"/>
      <c r="G9" s="288"/>
      <c r="H9" s="288"/>
      <c r="I9" s="288"/>
      <c r="J9" s="288"/>
      <c r="K9" s="286"/>
    </row>
    <row r="10" ht="15" customHeight="1">
      <c r="B10" s="289"/>
      <c r="C10" s="288"/>
      <c r="D10" s="288" t="s">
        <v>731</v>
      </c>
      <c r="E10" s="288"/>
      <c r="F10" s="288"/>
      <c r="G10" s="288"/>
      <c r="H10" s="288"/>
      <c r="I10" s="288"/>
      <c r="J10" s="288"/>
      <c r="K10" s="286"/>
    </row>
    <row r="11" ht="15" customHeight="1">
      <c r="B11" s="289"/>
      <c r="C11" s="290"/>
      <c r="D11" s="288" t="s">
        <v>732</v>
      </c>
      <c r="E11" s="288"/>
      <c r="F11" s="288"/>
      <c r="G11" s="288"/>
      <c r="H11" s="288"/>
      <c r="I11" s="288"/>
      <c r="J11" s="288"/>
      <c r="K11" s="286"/>
    </row>
    <row r="12" ht="12.75" customHeight="1">
      <c r="B12" s="289"/>
      <c r="C12" s="290"/>
      <c r="D12" s="290"/>
      <c r="E12" s="290"/>
      <c r="F12" s="290"/>
      <c r="G12" s="290"/>
      <c r="H12" s="290"/>
      <c r="I12" s="290"/>
      <c r="J12" s="290"/>
      <c r="K12" s="286"/>
    </row>
    <row r="13" ht="15" customHeight="1">
      <c r="B13" s="289"/>
      <c r="C13" s="290"/>
      <c r="D13" s="288" t="s">
        <v>733</v>
      </c>
      <c r="E13" s="288"/>
      <c r="F13" s="288"/>
      <c r="G13" s="288"/>
      <c r="H13" s="288"/>
      <c r="I13" s="288"/>
      <c r="J13" s="288"/>
      <c r="K13" s="286"/>
    </row>
    <row r="14" ht="15" customHeight="1">
      <c r="B14" s="289"/>
      <c r="C14" s="290"/>
      <c r="D14" s="288" t="s">
        <v>734</v>
      </c>
      <c r="E14" s="288"/>
      <c r="F14" s="288"/>
      <c r="G14" s="288"/>
      <c r="H14" s="288"/>
      <c r="I14" s="288"/>
      <c r="J14" s="288"/>
      <c r="K14" s="286"/>
    </row>
    <row r="15" ht="15" customHeight="1">
      <c r="B15" s="289"/>
      <c r="C15" s="290"/>
      <c r="D15" s="288" t="s">
        <v>735</v>
      </c>
      <c r="E15" s="288"/>
      <c r="F15" s="288"/>
      <c r="G15" s="288"/>
      <c r="H15" s="288"/>
      <c r="I15" s="288"/>
      <c r="J15" s="288"/>
      <c r="K15" s="286"/>
    </row>
    <row r="16" ht="15" customHeight="1">
      <c r="B16" s="289"/>
      <c r="C16" s="290"/>
      <c r="D16" s="290"/>
      <c r="E16" s="291" t="s">
        <v>82</v>
      </c>
      <c r="F16" s="288" t="s">
        <v>736</v>
      </c>
      <c r="G16" s="288"/>
      <c r="H16" s="288"/>
      <c r="I16" s="288"/>
      <c r="J16" s="288"/>
      <c r="K16" s="286"/>
    </row>
    <row r="17" ht="15" customHeight="1">
      <c r="B17" s="289"/>
      <c r="C17" s="290"/>
      <c r="D17" s="290"/>
      <c r="E17" s="291" t="s">
        <v>737</v>
      </c>
      <c r="F17" s="288" t="s">
        <v>738</v>
      </c>
      <c r="G17" s="288"/>
      <c r="H17" s="288"/>
      <c r="I17" s="288"/>
      <c r="J17" s="288"/>
      <c r="K17" s="286"/>
    </row>
    <row r="18" ht="15" customHeight="1">
      <c r="B18" s="289"/>
      <c r="C18" s="290"/>
      <c r="D18" s="290"/>
      <c r="E18" s="291" t="s">
        <v>739</v>
      </c>
      <c r="F18" s="288" t="s">
        <v>740</v>
      </c>
      <c r="G18" s="288"/>
      <c r="H18" s="288"/>
      <c r="I18" s="288"/>
      <c r="J18" s="288"/>
      <c r="K18" s="286"/>
    </row>
    <row r="19" ht="15" customHeight="1">
      <c r="B19" s="289"/>
      <c r="C19" s="290"/>
      <c r="D19" s="290"/>
      <c r="E19" s="291" t="s">
        <v>741</v>
      </c>
      <c r="F19" s="288" t="s">
        <v>742</v>
      </c>
      <c r="G19" s="288"/>
      <c r="H19" s="288"/>
      <c r="I19" s="288"/>
      <c r="J19" s="288"/>
      <c r="K19" s="286"/>
    </row>
    <row r="20" ht="15" customHeight="1">
      <c r="B20" s="289"/>
      <c r="C20" s="290"/>
      <c r="D20" s="290"/>
      <c r="E20" s="291" t="s">
        <v>743</v>
      </c>
      <c r="F20" s="288" t="s">
        <v>744</v>
      </c>
      <c r="G20" s="288"/>
      <c r="H20" s="288"/>
      <c r="I20" s="288"/>
      <c r="J20" s="288"/>
      <c r="K20" s="286"/>
    </row>
    <row r="21" ht="15" customHeight="1">
      <c r="B21" s="289"/>
      <c r="C21" s="290"/>
      <c r="D21" s="290"/>
      <c r="E21" s="291" t="s">
        <v>745</v>
      </c>
      <c r="F21" s="288" t="s">
        <v>746</v>
      </c>
      <c r="G21" s="288"/>
      <c r="H21" s="288"/>
      <c r="I21" s="288"/>
      <c r="J21" s="288"/>
      <c r="K21" s="286"/>
    </row>
    <row r="22" ht="12.75" customHeight="1">
      <c r="B22" s="289"/>
      <c r="C22" s="290"/>
      <c r="D22" s="290"/>
      <c r="E22" s="290"/>
      <c r="F22" s="290"/>
      <c r="G22" s="290"/>
      <c r="H22" s="290"/>
      <c r="I22" s="290"/>
      <c r="J22" s="290"/>
      <c r="K22" s="286"/>
    </row>
    <row r="23" ht="15" customHeight="1">
      <c r="B23" s="289"/>
      <c r="C23" s="288" t="s">
        <v>747</v>
      </c>
      <c r="D23" s="288"/>
      <c r="E23" s="288"/>
      <c r="F23" s="288"/>
      <c r="G23" s="288"/>
      <c r="H23" s="288"/>
      <c r="I23" s="288"/>
      <c r="J23" s="288"/>
      <c r="K23" s="286"/>
    </row>
    <row r="24" ht="15" customHeight="1">
      <c r="B24" s="289"/>
      <c r="C24" s="288" t="s">
        <v>748</v>
      </c>
      <c r="D24" s="288"/>
      <c r="E24" s="288"/>
      <c r="F24" s="288"/>
      <c r="G24" s="288"/>
      <c r="H24" s="288"/>
      <c r="I24" s="288"/>
      <c r="J24" s="288"/>
      <c r="K24" s="286"/>
    </row>
    <row r="25" ht="15" customHeight="1">
      <c r="B25" s="289"/>
      <c r="C25" s="288"/>
      <c r="D25" s="288" t="s">
        <v>749</v>
      </c>
      <c r="E25" s="288"/>
      <c r="F25" s="288"/>
      <c r="G25" s="288"/>
      <c r="H25" s="288"/>
      <c r="I25" s="288"/>
      <c r="J25" s="288"/>
      <c r="K25" s="286"/>
    </row>
    <row r="26" ht="15" customHeight="1">
      <c r="B26" s="289"/>
      <c r="C26" s="290"/>
      <c r="D26" s="288" t="s">
        <v>750</v>
      </c>
      <c r="E26" s="288"/>
      <c r="F26" s="288"/>
      <c r="G26" s="288"/>
      <c r="H26" s="288"/>
      <c r="I26" s="288"/>
      <c r="J26" s="288"/>
      <c r="K26" s="286"/>
    </row>
    <row r="27" ht="12.75" customHeight="1">
      <c r="B27" s="289"/>
      <c r="C27" s="290"/>
      <c r="D27" s="290"/>
      <c r="E27" s="290"/>
      <c r="F27" s="290"/>
      <c r="G27" s="290"/>
      <c r="H27" s="290"/>
      <c r="I27" s="290"/>
      <c r="J27" s="290"/>
      <c r="K27" s="286"/>
    </row>
    <row r="28" ht="15" customHeight="1">
      <c r="B28" s="289"/>
      <c r="C28" s="290"/>
      <c r="D28" s="288" t="s">
        <v>751</v>
      </c>
      <c r="E28" s="288"/>
      <c r="F28" s="288"/>
      <c r="G28" s="288"/>
      <c r="H28" s="288"/>
      <c r="I28" s="288"/>
      <c r="J28" s="288"/>
      <c r="K28" s="286"/>
    </row>
    <row r="29" ht="15" customHeight="1">
      <c r="B29" s="289"/>
      <c r="C29" s="290"/>
      <c r="D29" s="288" t="s">
        <v>752</v>
      </c>
      <c r="E29" s="288"/>
      <c r="F29" s="288"/>
      <c r="G29" s="288"/>
      <c r="H29" s="288"/>
      <c r="I29" s="288"/>
      <c r="J29" s="288"/>
      <c r="K29" s="286"/>
    </row>
    <row r="30" ht="12.75" customHeight="1">
      <c r="B30" s="289"/>
      <c r="C30" s="290"/>
      <c r="D30" s="290"/>
      <c r="E30" s="290"/>
      <c r="F30" s="290"/>
      <c r="G30" s="290"/>
      <c r="H30" s="290"/>
      <c r="I30" s="290"/>
      <c r="J30" s="290"/>
      <c r="K30" s="286"/>
    </row>
    <row r="31" ht="15" customHeight="1">
      <c r="B31" s="289"/>
      <c r="C31" s="290"/>
      <c r="D31" s="288" t="s">
        <v>753</v>
      </c>
      <c r="E31" s="288"/>
      <c r="F31" s="288"/>
      <c r="G31" s="288"/>
      <c r="H31" s="288"/>
      <c r="I31" s="288"/>
      <c r="J31" s="288"/>
      <c r="K31" s="286"/>
    </row>
    <row r="32" ht="15" customHeight="1">
      <c r="B32" s="289"/>
      <c r="C32" s="290"/>
      <c r="D32" s="288" t="s">
        <v>754</v>
      </c>
      <c r="E32" s="288"/>
      <c r="F32" s="288"/>
      <c r="G32" s="288"/>
      <c r="H32" s="288"/>
      <c r="I32" s="288"/>
      <c r="J32" s="288"/>
      <c r="K32" s="286"/>
    </row>
    <row r="33" ht="15" customHeight="1">
      <c r="B33" s="289"/>
      <c r="C33" s="290"/>
      <c r="D33" s="288" t="s">
        <v>755</v>
      </c>
      <c r="E33" s="288"/>
      <c r="F33" s="288"/>
      <c r="G33" s="288"/>
      <c r="H33" s="288"/>
      <c r="I33" s="288"/>
      <c r="J33" s="288"/>
      <c r="K33" s="286"/>
    </row>
    <row r="34" ht="15" customHeight="1">
      <c r="B34" s="289"/>
      <c r="C34" s="290"/>
      <c r="D34" s="288"/>
      <c r="E34" s="292" t="s">
        <v>118</v>
      </c>
      <c r="F34" s="288"/>
      <c r="G34" s="288" t="s">
        <v>756</v>
      </c>
      <c r="H34" s="288"/>
      <c r="I34" s="288"/>
      <c r="J34" s="288"/>
      <c r="K34" s="286"/>
    </row>
    <row r="35" ht="30.75" customHeight="1">
      <c r="B35" s="289"/>
      <c r="C35" s="290"/>
      <c r="D35" s="288"/>
      <c r="E35" s="292" t="s">
        <v>757</v>
      </c>
      <c r="F35" s="288"/>
      <c r="G35" s="288" t="s">
        <v>758</v>
      </c>
      <c r="H35" s="288"/>
      <c r="I35" s="288"/>
      <c r="J35" s="288"/>
      <c r="K35" s="286"/>
    </row>
    <row r="36" ht="15" customHeight="1">
      <c r="B36" s="289"/>
      <c r="C36" s="290"/>
      <c r="D36" s="288"/>
      <c r="E36" s="292" t="s">
        <v>56</v>
      </c>
      <c r="F36" s="288"/>
      <c r="G36" s="288" t="s">
        <v>759</v>
      </c>
      <c r="H36" s="288"/>
      <c r="I36" s="288"/>
      <c r="J36" s="288"/>
      <c r="K36" s="286"/>
    </row>
    <row r="37" ht="15" customHeight="1">
      <c r="B37" s="289"/>
      <c r="C37" s="290"/>
      <c r="D37" s="288"/>
      <c r="E37" s="292" t="s">
        <v>119</v>
      </c>
      <c r="F37" s="288"/>
      <c r="G37" s="288" t="s">
        <v>760</v>
      </c>
      <c r="H37" s="288"/>
      <c r="I37" s="288"/>
      <c r="J37" s="288"/>
      <c r="K37" s="286"/>
    </row>
    <row r="38" ht="15" customHeight="1">
      <c r="B38" s="289"/>
      <c r="C38" s="290"/>
      <c r="D38" s="288"/>
      <c r="E38" s="292" t="s">
        <v>120</v>
      </c>
      <c r="F38" s="288"/>
      <c r="G38" s="288" t="s">
        <v>761</v>
      </c>
      <c r="H38" s="288"/>
      <c r="I38" s="288"/>
      <c r="J38" s="288"/>
      <c r="K38" s="286"/>
    </row>
    <row r="39" ht="15" customHeight="1">
      <c r="B39" s="289"/>
      <c r="C39" s="290"/>
      <c r="D39" s="288"/>
      <c r="E39" s="292" t="s">
        <v>121</v>
      </c>
      <c r="F39" s="288"/>
      <c r="G39" s="288" t="s">
        <v>762</v>
      </c>
      <c r="H39" s="288"/>
      <c r="I39" s="288"/>
      <c r="J39" s="288"/>
      <c r="K39" s="286"/>
    </row>
    <row r="40" ht="15" customHeight="1">
      <c r="B40" s="289"/>
      <c r="C40" s="290"/>
      <c r="D40" s="288"/>
      <c r="E40" s="292" t="s">
        <v>763</v>
      </c>
      <c r="F40" s="288"/>
      <c r="G40" s="288" t="s">
        <v>764</v>
      </c>
      <c r="H40" s="288"/>
      <c r="I40" s="288"/>
      <c r="J40" s="288"/>
      <c r="K40" s="286"/>
    </row>
    <row r="41" ht="15" customHeight="1">
      <c r="B41" s="289"/>
      <c r="C41" s="290"/>
      <c r="D41" s="288"/>
      <c r="E41" s="292"/>
      <c r="F41" s="288"/>
      <c r="G41" s="288" t="s">
        <v>765</v>
      </c>
      <c r="H41" s="288"/>
      <c r="I41" s="288"/>
      <c r="J41" s="288"/>
      <c r="K41" s="286"/>
    </row>
    <row r="42" ht="15" customHeight="1">
      <c r="B42" s="289"/>
      <c r="C42" s="290"/>
      <c r="D42" s="288"/>
      <c r="E42" s="292" t="s">
        <v>766</v>
      </c>
      <c r="F42" s="288"/>
      <c r="G42" s="288" t="s">
        <v>767</v>
      </c>
      <c r="H42" s="288"/>
      <c r="I42" s="288"/>
      <c r="J42" s="288"/>
      <c r="K42" s="286"/>
    </row>
    <row r="43" ht="15" customHeight="1">
      <c r="B43" s="289"/>
      <c r="C43" s="290"/>
      <c r="D43" s="288"/>
      <c r="E43" s="292" t="s">
        <v>123</v>
      </c>
      <c r="F43" s="288"/>
      <c r="G43" s="288" t="s">
        <v>768</v>
      </c>
      <c r="H43" s="288"/>
      <c r="I43" s="288"/>
      <c r="J43" s="288"/>
      <c r="K43" s="286"/>
    </row>
    <row r="44" ht="12.75" customHeight="1">
      <c r="B44" s="289"/>
      <c r="C44" s="290"/>
      <c r="D44" s="288"/>
      <c r="E44" s="288"/>
      <c r="F44" s="288"/>
      <c r="G44" s="288"/>
      <c r="H44" s="288"/>
      <c r="I44" s="288"/>
      <c r="J44" s="288"/>
      <c r="K44" s="286"/>
    </row>
    <row r="45" ht="15" customHeight="1">
      <c r="B45" s="289"/>
      <c r="C45" s="290"/>
      <c r="D45" s="288" t="s">
        <v>769</v>
      </c>
      <c r="E45" s="288"/>
      <c r="F45" s="288"/>
      <c r="G45" s="288"/>
      <c r="H45" s="288"/>
      <c r="I45" s="288"/>
      <c r="J45" s="288"/>
      <c r="K45" s="286"/>
    </row>
    <row r="46" ht="15" customHeight="1">
      <c r="B46" s="289"/>
      <c r="C46" s="290"/>
      <c r="D46" s="290"/>
      <c r="E46" s="288" t="s">
        <v>770</v>
      </c>
      <c r="F46" s="288"/>
      <c r="G46" s="288"/>
      <c r="H46" s="288"/>
      <c r="I46" s="288"/>
      <c r="J46" s="288"/>
      <c r="K46" s="286"/>
    </row>
    <row r="47" ht="15" customHeight="1">
      <c r="B47" s="289"/>
      <c r="C47" s="290"/>
      <c r="D47" s="290"/>
      <c r="E47" s="288" t="s">
        <v>771</v>
      </c>
      <c r="F47" s="288"/>
      <c r="G47" s="288"/>
      <c r="H47" s="288"/>
      <c r="I47" s="288"/>
      <c r="J47" s="288"/>
      <c r="K47" s="286"/>
    </row>
    <row r="48" ht="15" customHeight="1">
      <c r="B48" s="289"/>
      <c r="C48" s="290"/>
      <c r="D48" s="290"/>
      <c r="E48" s="288" t="s">
        <v>772</v>
      </c>
      <c r="F48" s="288"/>
      <c r="G48" s="288"/>
      <c r="H48" s="288"/>
      <c r="I48" s="288"/>
      <c r="J48" s="288"/>
      <c r="K48" s="286"/>
    </row>
    <row r="49" ht="15" customHeight="1">
      <c r="B49" s="289"/>
      <c r="C49" s="290"/>
      <c r="D49" s="288" t="s">
        <v>773</v>
      </c>
      <c r="E49" s="288"/>
      <c r="F49" s="288"/>
      <c r="G49" s="288"/>
      <c r="H49" s="288"/>
      <c r="I49" s="288"/>
      <c r="J49" s="288"/>
      <c r="K49" s="286"/>
    </row>
    <row r="50" ht="25.5" customHeight="1">
      <c r="B50" s="284"/>
      <c r="C50" s="285" t="s">
        <v>774</v>
      </c>
      <c r="D50" s="285"/>
      <c r="E50" s="285"/>
      <c r="F50" s="285"/>
      <c r="G50" s="285"/>
      <c r="H50" s="285"/>
      <c r="I50" s="285"/>
      <c r="J50" s="285"/>
      <c r="K50" s="286"/>
    </row>
    <row r="51" ht="5.25" customHeight="1">
      <c r="B51" s="284"/>
      <c r="C51" s="287"/>
      <c r="D51" s="287"/>
      <c r="E51" s="287"/>
      <c r="F51" s="287"/>
      <c r="G51" s="287"/>
      <c r="H51" s="287"/>
      <c r="I51" s="287"/>
      <c r="J51" s="287"/>
      <c r="K51" s="286"/>
    </row>
    <row r="52" ht="15" customHeight="1">
      <c r="B52" s="284"/>
      <c r="C52" s="288" t="s">
        <v>775</v>
      </c>
      <c r="D52" s="288"/>
      <c r="E52" s="288"/>
      <c r="F52" s="288"/>
      <c r="G52" s="288"/>
      <c r="H52" s="288"/>
      <c r="I52" s="288"/>
      <c r="J52" s="288"/>
      <c r="K52" s="286"/>
    </row>
    <row r="53" ht="15" customHeight="1">
      <c r="B53" s="284"/>
      <c r="C53" s="288" t="s">
        <v>776</v>
      </c>
      <c r="D53" s="288"/>
      <c r="E53" s="288"/>
      <c r="F53" s="288"/>
      <c r="G53" s="288"/>
      <c r="H53" s="288"/>
      <c r="I53" s="288"/>
      <c r="J53" s="288"/>
      <c r="K53" s="286"/>
    </row>
    <row r="54" ht="12.75" customHeight="1">
      <c r="B54" s="284"/>
      <c r="C54" s="288"/>
      <c r="D54" s="288"/>
      <c r="E54" s="288"/>
      <c r="F54" s="288"/>
      <c r="G54" s="288"/>
      <c r="H54" s="288"/>
      <c r="I54" s="288"/>
      <c r="J54" s="288"/>
      <c r="K54" s="286"/>
    </row>
    <row r="55" ht="15" customHeight="1">
      <c r="B55" s="284"/>
      <c r="C55" s="288" t="s">
        <v>777</v>
      </c>
      <c r="D55" s="288"/>
      <c r="E55" s="288"/>
      <c r="F55" s="288"/>
      <c r="G55" s="288"/>
      <c r="H55" s="288"/>
      <c r="I55" s="288"/>
      <c r="J55" s="288"/>
      <c r="K55" s="286"/>
    </row>
    <row r="56" ht="15" customHeight="1">
      <c r="B56" s="284"/>
      <c r="C56" s="290"/>
      <c r="D56" s="288" t="s">
        <v>778</v>
      </c>
      <c r="E56" s="288"/>
      <c r="F56" s="288"/>
      <c r="G56" s="288"/>
      <c r="H56" s="288"/>
      <c r="I56" s="288"/>
      <c r="J56" s="288"/>
      <c r="K56" s="286"/>
    </row>
    <row r="57" ht="15" customHeight="1">
      <c r="B57" s="284"/>
      <c r="C57" s="290"/>
      <c r="D57" s="288" t="s">
        <v>779</v>
      </c>
      <c r="E57" s="288"/>
      <c r="F57" s="288"/>
      <c r="G57" s="288"/>
      <c r="H57" s="288"/>
      <c r="I57" s="288"/>
      <c r="J57" s="288"/>
      <c r="K57" s="286"/>
    </row>
    <row r="58" ht="15" customHeight="1">
      <c r="B58" s="284"/>
      <c r="C58" s="290"/>
      <c r="D58" s="288" t="s">
        <v>780</v>
      </c>
      <c r="E58" s="288"/>
      <c r="F58" s="288"/>
      <c r="G58" s="288"/>
      <c r="H58" s="288"/>
      <c r="I58" s="288"/>
      <c r="J58" s="288"/>
      <c r="K58" s="286"/>
    </row>
    <row r="59" ht="15" customHeight="1">
      <c r="B59" s="284"/>
      <c r="C59" s="290"/>
      <c r="D59" s="288" t="s">
        <v>781</v>
      </c>
      <c r="E59" s="288"/>
      <c r="F59" s="288"/>
      <c r="G59" s="288"/>
      <c r="H59" s="288"/>
      <c r="I59" s="288"/>
      <c r="J59" s="288"/>
      <c r="K59" s="286"/>
    </row>
    <row r="60" ht="15" customHeight="1">
      <c r="B60" s="284"/>
      <c r="C60" s="290"/>
      <c r="D60" s="293" t="s">
        <v>782</v>
      </c>
      <c r="E60" s="293"/>
      <c r="F60" s="293"/>
      <c r="G60" s="293"/>
      <c r="H60" s="293"/>
      <c r="I60" s="293"/>
      <c r="J60" s="293"/>
      <c r="K60" s="286"/>
    </row>
    <row r="61" ht="15" customHeight="1">
      <c r="B61" s="284"/>
      <c r="C61" s="290"/>
      <c r="D61" s="288" t="s">
        <v>783</v>
      </c>
      <c r="E61" s="288"/>
      <c r="F61" s="288"/>
      <c r="G61" s="288"/>
      <c r="H61" s="288"/>
      <c r="I61" s="288"/>
      <c r="J61" s="288"/>
      <c r="K61" s="286"/>
    </row>
    <row r="62" ht="12.75" customHeight="1">
      <c r="B62" s="284"/>
      <c r="C62" s="290"/>
      <c r="D62" s="290"/>
      <c r="E62" s="294"/>
      <c r="F62" s="290"/>
      <c r="G62" s="290"/>
      <c r="H62" s="290"/>
      <c r="I62" s="290"/>
      <c r="J62" s="290"/>
      <c r="K62" s="286"/>
    </row>
    <row r="63" ht="15" customHeight="1">
      <c r="B63" s="284"/>
      <c r="C63" s="290"/>
      <c r="D63" s="288" t="s">
        <v>784</v>
      </c>
      <c r="E63" s="288"/>
      <c r="F63" s="288"/>
      <c r="G63" s="288"/>
      <c r="H63" s="288"/>
      <c r="I63" s="288"/>
      <c r="J63" s="288"/>
      <c r="K63" s="286"/>
    </row>
    <row r="64" ht="15" customHeight="1">
      <c r="B64" s="284"/>
      <c r="C64" s="290"/>
      <c r="D64" s="293" t="s">
        <v>785</v>
      </c>
      <c r="E64" s="293"/>
      <c r="F64" s="293"/>
      <c r="G64" s="293"/>
      <c r="H64" s="293"/>
      <c r="I64" s="293"/>
      <c r="J64" s="293"/>
      <c r="K64" s="286"/>
    </row>
    <row r="65" ht="15" customHeight="1">
      <c r="B65" s="284"/>
      <c r="C65" s="290"/>
      <c r="D65" s="288" t="s">
        <v>786</v>
      </c>
      <c r="E65" s="288"/>
      <c r="F65" s="288"/>
      <c r="G65" s="288"/>
      <c r="H65" s="288"/>
      <c r="I65" s="288"/>
      <c r="J65" s="288"/>
      <c r="K65" s="286"/>
    </row>
    <row r="66" ht="15" customHeight="1">
      <c r="B66" s="284"/>
      <c r="C66" s="290"/>
      <c r="D66" s="288" t="s">
        <v>787</v>
      </c>
      <c r="E66" s="288"/>
      <c r="F66" s="288"/>
      <c r="G66" s="288"/>
      <c r="H66" s="288"/>
      <c r="I66" s="288"/>
      <c r="J66" s="288"/>
      <c r="K66" s="286"/>
    </row>
    <row r="67" ht="15" customHeight="1">
      <c r="B67" s="284"/>
      <c r="C67" s="290"/>
      <c r="D67" s="288" t="s">
        <v>788</v>
      </c>
      <c r="E67" s="288"/>
      <c r="F67" s="288"/>
      <c r="G67" s="288"/>
      <c r="H67" s="288"/>
      <c r="I67" s="288"/>
      <c r="J67" s="288"/>
      <c r="K67" s="286"/>
    </row>
    <row r="68" ht="15" customHeight="1">
      <c r="B68" s="284"/>
      <c r="C68" s="290"/>
      <c r="D68" s="288" t="s">
        <v>789</v>
      </c>
      <c r="E68" s="288"/>
      <c r="F68" s="288"/>
      <c r="G68" s="288"/>
      <c r="H68" s="288"/>
      <c r="I68" s="288"/>
      <c r="J68" s="288"/>
      <c r="K68" s="286"/>
    </row>
    <row r="69" ht="12.75" customHeight="1">
      <c r="B69" s="295"/>
      <c r="C69" s="296"/>
      <c r="D69" s="296"/>
      <c r="E69" s="296"/>
      <c r="F69" s="296"/>
      <c r="G69" s="296"/>
      <c r="H69" s="296"/>
      <c r="I69" s="296"/>
      <c r="J69" s="296"/>
      <c r="K69" s="297"/>
    </row>
    <row r="70" ht="18.75" customHeight="1">
      <c r="B70" s="298"/>
      <c r="C70" s="298"/>
      <c r="D70" s="298"/>
      <c r="E70" s="298"/>
      <c r="F70" s="298"/>
      <c r="G70" s="298"/>
      <c r="H70" s="298"/>
      <c r="I70" s="298"/>
      <c r="J70" s="298"/>
      <c r="K70" s="299"/>
    </row>
    <row r="71" ht="18.75" customHeight="1">
      <c r="B71" s="299"/>
      <c r="C71" s="299"/>
      <c r="D71" s="299"/>
      <c r="E71" s="299"/>
      <c r="F71" s="299"/>
      <c r="G71" s="299"/>
      <c r="H71" s="299"/>
      <c r="I71" s="299"/>
      <c r="J71" s="299"/>
      <c r="K71" s="299"/>
    </row>
    <row r="72" ht="7.5" customHeight="1">
      <c r="B72" s="300"/>
      <c r="C72" s="301"/>
      <c r="D72" s="301"/>
      <c r="E72" s="301"/>
      <c r="F72" s="301"/>
      <c r="G72" s="301"/>
      <c r="H72" s="301"/>
      <c r="I72" s="301"/>
      <c r="J72" s="301"/>
      <c r="K72" s="302"/>
    </row>
    <row r="73" ht="45" customHeight="1">
      <c r="B73" s="303"/>
      <c r="C73" s="304" t="s">
        <v>90</v>
      </c>
      <c r="D73" s="304"/>
      <c r="E73" s="304"/>
      <c r="F73" s="304"/>
      <c r="G73" s="304"/>
      <c r="H73" s="304"/>
      <c r="I73" s="304"/>
      <c r="J73" s="304"/>
      <c r="K73" s="305"/>
    </row>
    <row r="74" ht="17.25" customHeight="1">
      <c r="B74" s="303"/>
      <c r="C74" s="306" t="s">
        <v>790</v>
      </c>
      <c r="D74" s="306"/>
      <c r="E74" s="306"/>
      <c r="F74" s="306" t="s">
        <v>791</v>
      </c>
      <c r="G74" s="307"/>
      <c r="H74" s="306" t="s">
        <v>119</v>
      </c>
      <c r="I74" s="306" t="s">
        <v>60</v>
      </c>
      <c r="J74" s="306" t="s">
        <v>792</v>
      </c>
      <c r="K74" s="305"/>
    </row>
    <row r="75" ht="17.25" customHeight="1">
      <c r="B75" s="303"/>
      <c r="C75" s="308" t="s">
        <v>793</v>
      </c>
      <c r="D75" s="308"/>
      <c r="E75" s="308"/>
      <c r="F75" s="309" t="s">
        <v>794</v>
      </c>
      <c r="G75" s="310"/>
      <c r="H75" s="308"/>
      <c r="I75" s="308"/>
      <c r="J75" s="308" t="s">
        <v>795</v>
      </c>
      <c r="K75" s="305"/>
    </row>
    <row r="76" ht="5.25" customHeight="1">
      <c r="B76" s="303"/>
      <c r="C76" s="311"/>
      <c r="D76" s="311"/>
      <c r="E76" s="311"/>
      <c r="F76" s="311"/>
      <c r="G76" s="312"/>
      <c r="H76" s="311"/>
      <c r="I76" s="311"/>
      <c r="J76" s="311"/>
      <c r="K76" s="305"/>
    </row>
    <row r="77" ht="15" customHeight="1">
      <c r="B77" s="303"/>
      <c r="C77" s="292" t="s">
        <v>56</v>
      </c>
      <c r="D77" s="311"/>
      <c r="E77" s="311"/>
      <c r="F77" s="313" t="s">
        <v>796</v>
      </c>
      <c r="G77" s="312"/>
      <c r="H77" s="292" t="s">
        <v>797</v>
      </c>
      <c r="I77" s="292" t="s">
        <v>798</v>
      </c>
      <c r="J77" s="292">
        <v>20</v>
      </c>
      <c r="K77" s="305"/>
    </row>
    <row r="78" ht="15" customHeight="1">
      <c r="B78" s="303"/>
      <c r="C78" s="292" t="s">
        <v>799</v>
      </c>
      <c r="D78" s="292"/>
      <c r="E78" s="292"/>
      <c r="F78" s="313" t="s">
        <v>796</v>
      </c>
      <c r="G78" s="312"/>
      <c r="H78" s="292" t="s">
        <v>800</v>
      </c>
      <c r="I78" s="292" t="s">
        <v>798</v>
      </c>
      <c r="J78" s="292">
        <v>120</v>
      </c>
      <c r="K78" s="305"/>
    </row>
    <row r="79" ht="15" customHeight="1">
      <c r="B79" s="314"/>
      <c r="C79" s="292" t="s">
        <v>801</v>
      </c>
      <c r="D79" s="292"/>
      <c r="E79" s="292"/>
      <c r="F79" s="313" t="s">
        <v>802</v>
      </c>
      <c r="G79" s="312"/>
      <c r="H79" s="292" t="s">
        <v>803</v>
      </c>
      <c r="I79" s="292" t="s">
        <v>798</v>
      </c>
      <c r="J79" s="292">
        <v>50</v>
      </c>
      <c r="K79" s="305"/>
    </row>
    <row r="80" ht="15" customHeight="1">
      <c r="B80" s="314"/>
      <c r="C80" s="292" t="s">
        <v>804</v>
      </c>
      <c r="D80" s="292"/>
      <c r="E80" s="292"/>
      <c r="F80" s="313" t="s">
        <v>796</v>
      </c>
      <c r="G80" s="312"/>
      <c r="H80" s="292" t="s">
        <v>805</v>
      </c>
      <c r="I80" s="292" t="s">
        <v>806</v>
      </c>
      <c r="J80" s="292"/>
      <c r="K80" s="305"/>
    </row>
    <row r="81" ht="15" customHeight="1">
      <c r="B81" s="314"/>
      <c r="C81" s="315" t="s">
        <v>807</v>
      </c>
      <c r="D81" s="315"/>
      <c r="E81" s="315"/>
      <c r="F81" s="316" t="s">
        <v>802</v>
      </c>
      <c r="G81" s="315"/>
      <c r="H81" s="315" t="s">
        <v>808</v>
      </c>
      <c r="I81" s="315" t="s">
        <v>798</v>
      </c>
      <c r="J81" s="315">
        <v>15</v>
      </c>
      <c r="K81" s="305"/>
    </row>
    <row r="82" ht="15" customHeight="1">
      <c r="B82" s="314"/>
      <c r="C82" s="315" t="s">
        <v>809</v>
      </c>
      <c r="D82" s="315"/>
      <c r="E82" s="315"/>
      <c r="F82" s="316" t="s">
        <v>802</v>
      </c>
      <c r="G82" s="315"/>
      <c r="H82" s="315" t="s">
        <v>810</v>
      </c>
      <c r="I82" s="315" t="s">
        <v>798</v>
      </c>
      <c r="J82" s="315">
        <v>15</v>
      </c>
      <c r="K82" s="305"/>
    </row>
    <row r="83" ht="15" customHeight="1">
      <c r="B83" s="314"/>
      <c r="C83" s="315" t="s">
        <v>811</v>
      </c>
      <c r="D83" s="315"/>
      <c r="E83" s="315"/>
      <c r="F83" s="316" t="s">
        <v>802</v>
      </c>
      <c r="G83" s="315"/>
      <c r="H83" s="315" t="s">
        <v>812</v>
      </c>
      <c r="I83" s="315" t="s">
        <v>798</v>
      </c>
      <c r="J83" s="315">
        <v>20</v>
      </c>
      <c r="K83" s="305"/>
    </row>
    <row r="84" ht="15" customHeight="1">
      <c r="B84" s="314"/>
      <c r="C84" s="315" t="s">
        <v>813</v>
      </c>
      <c r="D84" s="315"/>
      <c r="E84" s="315"/>
      <c r="F84" s="316" t="s">
        <v>802</v>
      </c>
      <c r="G84" s="315"/>
      <c r="H84" s="315" t="s">
        <v>814</v>
      </c>
      <c r="I84" s="315" t="s">
        <v>798</v>
      </c>
      <c r="J84" s="315">
        <v>20</v>
      </c>
      <c r="K84" s="305"/>
    </row>
    <row r="85" ht="15" customHeight="1">
      <c r="B85" s="314"/>
      <c r="C85" s="292" t="s">
        <v>815</v>
      </c>
      <c r="D85" s="292"/>
      <c r="E85" s="292"/>
      <c r="F85" s="313" t="s">
        <v>802</v>
      </c>
      <c r="G85" s="312"/>
      <c r="H85" s="292" t="s">
        <v>816</v>
      </c>
      <c r="I85" s="292" t="s">
        <v>798</v>
      </c>
      <c r="J85" s="292">
        <v>50</v>
      </c>
      <c r="K85" s="305"/>
    </row>
    <row r="86" ht="15" customHeight="1">
      <c r="B86" s="314"/>
      <c r="C86" s="292" t="s">
        <v>817</v>
      </c>
      <c r="D86" s="292"/>
      <c r="E86" s="292"/>
      <c r="F86" s="313" t="s">
        <v>802</v>
      </c>
      <c r="G86" s="312"/>
      <c r="H86" s="292" t="s">
        <v>818</v>
      </c>
      <c r="I86" s="292" t="s">
        <v>798</v>
      </c>
      <c r="J86" s="292">
        <v>20</v>
      </c>
      <c r="K86" s="305"/>
    </row>
    <row r="87" ht="15" customHeight="1">
      <c r="B87" s="314"/>
      <c r="C87" s="292" t="s">
        <v>819</v>
      </c>
      <c r="D87" s="292"/>
      <c r="E87" s="292"/>
      <c r="F87" s="313" t="s">
        <v>802</v>
      </c>
      <c r="G87" s="312"/>
      <c r="H87" s="292" t="s">
        <v>820</v>
      </c>
      <c r="I87" s="292" t="s">
        <v>798</v>
      </c>
      <c r="J87" s="292">
        <v>20</v>
      </c>
      <c r="K87" s="305"/>
    </row>
    <row r="88" ht="15" customHeight="1">
      <c r="B88" s="314"/>
      <c r="C88" s="292" t="s">
        <v>821</v>
      </c>
      <c r="D88" s="292"/>
      <c r="E88" s="292"/>
      <c r="F88" s="313" t="s">
        <v>802</v>
      </c>
      <c r="G88" s="312"/>
      <c r="H88" s="292" t="s">
        <v>822</v>
      </c>
      <c r="I88" s="292" t="s">
        <v>798</v>
      </c>
      <c r="J88" s="292">
        <v>50</v>
      </c>
      <c r="K88" s="305"/>
    </row>
    <row r="89" ht="15" customHeight="1">
      <c r="B89" s="314"/>
      <c r="C89" s="292" t="s">
        <v>823</v>
      </c>
      <c r="D89" s="292"/>
      <c r="E89" s="292"/>
      <c r="F89" s="313" t="s">
        <v>802</v>
      </c>
      <c r="G89" s="312"/>
      <c r="H89" s="292" t="s">
        <v>823</v>
      </c>
      <c r="I89" s="292" t="s">
        <v>798</v>
      </c>
      <c r="J89" s="292">
        <v>50</v>
      </c>
      <c r="K89" s="305"/>
    </row>
    <row r="90" ht="15" customHeight="1">
      <c r="B90" s="314"/>
      <c r="C90" s="292" t="s">
        <v>124</v>
      </c>
      <c r="D90" s="292"/>
      <c r="E90" s="292"/>
      <c r="F90" s="313" t="s">
        <v>802</v>
      </c>
      <c r="G90" s="312"/>
      <c r="H90" s="292" t="s">
        <v>824</v>
      </c>
      <c r="I90" s="292" t="s">
        <v>798</v>
      </c>
      <c r="J90" s="292">
        <v>255</v>
      </c>
      <c r="K90" s="305"/>
    </row>
    <row r="91" ht="15" customHeight="1">
      <c r="B91" s="314"/>
      <c r="C91" s="292" t="s">
        <v>825</v>
      </c>
      <c r="D91" s="292"/>
      <c r="E91" s="292"/>
      <c r="F91" s="313" t="s">
        <v>796</v>
      </c>
      <c r="G91" s="312"/>
      <c r="H91" s="292" t="s">
        <v>826</v>
      </c>
      <c r="I91" s="292" t="s">
        <v>827</v>
      </c>
      <c r="J91" s="292"/>
      <c r="K91" s="305"/>
    </row>
    <row r="92" ht="15" customHeight="1">
      <c r="B92" s="314"/>
      <c r="C92" s="292" t="s">
        <v>828</v>
      </c>
      <c r="D92" s="292"/>
      <c r="E92" s="292"/>
      <c r="F92" s="313" t="s">
        <v>796</v>
      </c>
      <c r="G92" s="312"/>
      <c r="H92" s="292" t="s">
        <v>829</v>
      </c>
      <c r="I92" s="292" t="s">
        <v>830</v>
      </c>
      <c r="J92" s="292"/>
      <c r="K92" s="305"/>
    </row>
    <row r="93" ht="15" customHeight="1">
      <c r="B93" s="314"/>
      <c r="C93" s="292" t="s">
        <v>831</v>
      </c>
      <c r="D93" s="292"/>
      <c r="E93" s="292"/>
      <c r="F93" s="313" t="s">
        <v>796</v>
      </c>
      <c r="G93" s="312"/>
      <c r="H93" s="292" t="s">
        <v>831</v>
      </c>
      <c r="I93" s="292" t="s">
        <v>830</v>
      </c>
      <c r="J93" s="292"/>
      <c r="K93" s="305"/>
    </row>
    <row r="94" ht="15" customHeight="1">
      <c r="B94" s="314"/>
      <c r="C94" s="292" t="s">
        <v>41</v>
      </c>
      <c r="D94" s="292"/>
      <c r="E94" s="292"/>
      <c r="F94" s="313" t="s">
        <v>796</v>
      </c>
      <c r="G94" s="312"/>
      <c r="H94" s="292" t="s">
        <v>832</v>
      </c>
      <c r="I94" s="292" t="s">
        <v>830</v>
      </c>
      <c r="J94" s="292"/>
      <c r="K94" s="305"/>
    </row>
    <row r="95" ht="15" customHeight="1">
      <c r="B95" s="314"/>
      <c r="C95" s="292" t="s">
        <v>51</v>
      </c>
      <c r="D95" s="292"/>
      <c r="E95" s="292"/>
      <c r="F95" s="313" t="s">
        <v>796</v>
      </c>
      <c r="G95" s="312"/>
      <c r="H95" s="292" t="s">
        <v>833</v>
      </c>
      <c r="I95" s="292" t="s">
        <v>830</v>
      </c>
      <c r="J95" s="292"/>
      <c r="K95" s="305"/>
    </row>
    <row r="96" ht="15" customHeight="1">
      <c r="B96" s="317"/>
      <c r="C96" s="318"/>
      <c r="D96" s="318"/>
      <c r="E96" s="318"/>
      <c r="F96" s="318"/>
      <c r="G96" s="318"/>
      <c r="H96" s="318"/>
      <c r="I96" s="318"/>
      <c r="J96" s="318"/>
      <c r="K96" s="319"/>
    </row>
    <row r="97" ht="18.75" customHeight="1">
      <c r="B97" s="320"/>
      <c r="C97" s="321"/>
      <c r="D97" s="321"/>
      <c r="E97" s="321"/>
      <c r="F97" s="321"/>
      <c r="G97" s="321"/>
      <c r="H97" s="321"/>
      <c r="I97" s="321"/>
      <c r="J97" s="321"/>
      <c r="K97" s="320"/>
    </row>
    <row r="98" ht="18.75" customHeight="1">
      <c r="B98" s="299"/>
      <c r="C98" s="299"/>
      <c r="D98" s="299"/>
      <c r="E98" s="299"/>
      <c r="F98" s="299"/>
      <c r="G98" s="299"/>
      <c r="H98" s="299"/>
      <c r="I98" s="299"/>
      <c r="J98" s="299"/>
      <c r="K98" s="299"/>
    </row>
    <row r="99" ht="7.5" customHeight="1">
      <c r="B99" s="300"/>
      <c r="C99" s="301"/>
      <c r="D99" s="301"/>
      <c r="E99" s="301"/>
      <c r="F99" s="301"/>
      <c r="G99" s="301"/>
      <c r="H99" s="301"/>
      <c r="I99" s="301"/>
      <c r="J99" s="301"/>
      <c r="K99" s="302"/>
    </row>
    <row r="100" ht="45" customHeight="1">
      <c r="B100" s="303"/>
      <c r="C100" s="304" t="s">
        <v>834</v>
      </c>
      <c r="D100" s="304"/>
      <c r="E100" s="304"/>
      <c r="F100" s="304"/>
      <c r="G100" s="304"/>
      <c r="H100" s="304"/>
      <c r="I100" s="304"/>
      <c r="J100" s="304"/>
      <c r="K100" s="305"/>
    </row>
    <row r="101" ht="17.25" customHeight="1">
      <c r="B101" s="303"/>
      <c r="C101" s="306" t="s">
        <v>790</v>
      </c>
      <c r="D101" s="306"/>
      <c r="E101" s="306"/>
      <c r="F101" s="306" t="s">
        <v>791</v>
      </c>
      <c r="G101" s="307"/>
      <c r="H101" s="306" t="s">
        <v>119</v>
      </c>
      <c r="I101" s="306" t="s">
        <v>60</v>
      </c>
      <c r="J101" s="306" t="s">
        <v>792</v>
      </c>
      <c r="K101" s="305"/>
    </row>
    <row r="102" ht="17.25" customHeight="1">
      <c r="B102" s="303"/>
      <c r="C102" s="308" t="s">
        <v>793</v>
      </c>
      <c r="D102" s="308"/>
      <c r="E102" s="308"/>
      <c r="F102" s="309" t="s">
        <v>794</v>
      </c>
      <c r="G102" s="310"/>
      <c r="H102" s="308"/>
      <c r="I102" s="308"/>
      <c r="J102" s="308" t="s">
        <v>795</v>
      </c>
      <c r="K102" s="305"/>
    </row>
    <row r="103" ht="5.25" customHeight="1">
      <c r="B103" s="303"/>
      <c r="C103" s="306"/>
      <c r="D103" s="306"/>
      <c r="E103" s="306"/>
      <c r="F103" s="306"/>
      <c r="G103" s="322"/>
      <c r="H103" s="306"/>
      <c r="I103" s="306"/>
      <c r="J103" s="306"/>
      <c r="K103" s="305"/>
    </row>
    <row r="104" ht="15" customHeight="1">
      <c r="B104" s="303"/>
      <c r="C104" s="292" t="s">
        <v>56</v>
      </c>
      <c r="D104" s="311"/>
      <c r="E104" s="311"/>
      <c r="F104" s="313" t="s">
        <v>796</v>
      </c>
      <c r="G104" s="322"/>
      <c r="H104" s="292" t="s">
        <v>835</v>
      </c>
      <c r="I104" s="292" t="s">
        <v>798</v>
      </c>
      <c r="J104" s="292">
        <v>20</v>
      </c>
      <c r="K104" s="305"/>
    </row>
    <row r="105" ht="15" customHeight="1">
      <c r="B105" s="303"/>
      <c r="C105" s="292" t="s">
        <v>799</v>
      </c>
      <c r="D105" s="292"/>
      <c r="E105" s="292"/>
      <c r="F105" s="313" t="s">
        <v>796</v>
      </c>
      <c r="G105" s="292"/>
      <c r="H105" s="292" t="s">
        <v>835</v>
      </c>
      <c r="I105" s="292" t="s">
        <v>798</v>
      </c>
      <c r="J105" s="292">
        <v>120</v>
      </c>
      <c r="K105" s="305"/>
    </row>
    <row r="106" ht="15" customHeight="1">
      <c r="B106" s="314"/>
      <c r="C106" s="292" t="s">
        <v>801</v>
      </c>
      <c r="D106" s="292"/>
      <c r="E106" s="292"/>
      <c r="F106" s="313" t="s">
        <v>802</v>
      </c>
      <c r="G106" s="292"/>
      <c r="H106" s="292" t="s">
        <v>835</v>
      </c>
      <c r="I106" s="292" t="s">
        <v>798</v>
      </c>
      <c r="J106" s="292">
        <v>50</v>
      </c>
      <c r="K106" s="305"/>
    </row>
    <row r="107" ht="15" customHeight="1">
      <c r="B107" s="314"/>
      <c r="C107" s="292" t="s">
        <v>804</v>
      </c>
      <c r="D107" s="292"/>
      <c r="E107" s="292"/>
      <c r="F107" s="313" t="s">
        <v>796</v>
      </c>
      <c r="G107" s="292"/>
      <c r="H107" s="292" t="s">
        <v>835</v>
      </c>
      <c r="I107" s="292" t="s">
        <v>806</v>
      </c>
      <c r="J107" s="292"/>
      <c r="K107" s="305"/>
    </row>
    <row r="108" ht="15" customHeight="1">
      <c r="B108" s="314"/>
      <c r="C108" s="292" t="s">
        <v>815</v>
      </c>
      <c r="D108" s="292"/>
      <c r="E108" s="292"/>
      <c r="F108" s="313" t="s">
        <v>802</v>
      </c>
      <c r="G108" s="292"/>
      <c r="H108" s="292" t="s">
        <v>835</v>
      </c>
      <c r="I108" s="292" t="s">
        <v>798</v>
      </c>
      <c r="J108" s="292">
        <v>50</v>
      </c>
      <c r="K108" s="305"/>
    </row>
    <row r="109" ht="15" customHeight="1">
      <c r="B109" s="314"/>
      <c r="C109" s="292" t="s">
        <v>823</v>
      </c>
      <c r="D109" s="292"/>
      <c r="E109" s="292"/>
      <c r="F109" s="313" t="s">
        <v>802</v>
      </c>
      <c r="G109" s="292"/>
      <c r="H109" s="292" t="s">
        <v>835</v>
      </c>
      <c r="I109" s="292" t="s">
        <v>798</v>
      </c>
      <c r="J109" s="292">
        <v>50</v>
      </c>
      <c r="K109" s="305"/>
    </row>
    <row r="110" ht="15" customHeight="1">
      <c r="B110" s="314"/>
      <c r="C110" s="292" t="s">
        <v>821</v>
      </c>
      <c r="D110" s="292"/>
      <c r="E110" s="292"/>
      <c r="F110" s="313" t="s">
        <v>802</v>
      </c>
      <c r="G110" s="292"/>
      <c r="H110" s="292" t="s">
        <v>835</v>
      </c>
      <c r="I110" s="292" t="s">
        <v>798</v>
      </c>
      <c r="J110" s="292">
        <v>50</v>
      </c>
      <c r="K110" s="305"/>
    </row>
    <row r="111" ht="15" customHeight="1">
      <c r="B111" s="314"/>
      <c r="C111" s="292" t="s">
        <v>56</v>
      </c>
      <c r="D111" s="292"/>
      <c r="E111" s="292"/>
      <c r="F111" s="313" t="s">
        <v>796</v>
      </c>
      <c r="G111" s="292"/>
      <c r="H111" s="292" t="s">
        <v>836</v>
      </c>
      <c r="I111" s="292" t="s">
        <v>798</v>
      </c>
      <c r="J111" s="292">
        <v>20</v>
      </c>
      <c r="K111" s="305"/>
    </row>
    <row r="112" ht="15" customHeight="1">
      <c r="B112" s="314"/>
      <c r="C112" s="292" t="s">
        <v>837</v>
      </c>
      <c r="D112" s="292"/>
      <c r="E112" s="292"/>
      <c r="F112" s="313" t="s">
        <v>796</v>
      </c>
      <c r="G112" s="292"/>
      <c r="H112" s="292" t="s">
        <v>838</v>
      </c>
      <c r="I112" s="292" t="s">
        <v>798</v>
      </c>
      <c r="J112" s="292">
        <v>120</v>
      </c>
      <c r="K112" s="305"/>
    </row>
    <row r="113" ht="15" customHeight="1">
      <c r="B113" s="314"/>
      <c r="C113" s="292" t="s">
        <v>41</v>
      </c>
      <c r="D113" s="292"/>
      <c r="E113" s="292"/>
      <c r="F113" s="313" t="s">
        <v>796</v>
      </c>
      <c r="G113" s="292"/>
      <c r="H113" s="292" t="s">
        <v>839</v>
      </c>
      <c r="I113" s="292" t="s">
        <v>830</v>
      </c>
      <c r="J113" s="292"/>
      <c r="K113" s="305"/>
    </row>
    <row r="114" ht="15" customHeight="1">
      <c r="B114" s="314"/>
      <c r="C114" s="292" t="s">
        <v>51</v>
      </c>
      <c r="D114" s="292"/>
      <c r="E114" s="292"/>
      <c r="F114" s="313" t="s">
        <v>796</v>
      </c>
      <c r="G114" s="292"/>
      <c r="H114" s="292" t="s">
        <v>840</v>
      </c>
      <c r="I114" s="292" t="s">
        <v>830</v>
      </c>
      <c r="J114" s="292"/>
      <c r="K114" s="305"/>
    </row>
    <row r="115" ht="15" customHeight="1">
      <c r="B115" s="314"/>
      <c r="C115" s="292" t="s">
        <v>60</v>
      </c>
      <c r="D115" s="292"/>
      <c r="E115" s="292"/>
      <c r="F115" s="313" t="s">
        <v>796</v>
      </c>
      <c r="G115" s="292"/>
      <c r="H115" s="292" t="s">
        <v>841</v>
      </c>
      <c r="I115" s="292" t="s">
        <v>842</v>
      </c>
      <c r="J115" s="292"/>
      <c r="K115" s="305"/>
    </row>
    <row r="116" ht="15" customHeight="1">
      <c r="B116" s="317"/>
      <c r="C116" s="323"/>
      <c r="D116" s="323"/>
      <c r="E116" s="323"/>
      <c r="F116" s="323"/>
      <c r="G116" s="323"/>
      <c r="H116" s="323"/>
      <c r="I116" s="323"/>
      <c r="J116" s="323"/>
      <c r="K116" s="319"/>
    </row>
    <row r="117" ht="18.75" customHeight="1">
      <c r="B117" s="324"/>
      <c r="C117" s="288"/>
      <c r="D117" s="288"/>
      <c r="E117" s="288"/>
      <c r="F117" s="325"/>
      <c r="G117" s="288"/>
      <c r="H117" s="288"/>
      <c r="I117" s="288"/>
      <c r="J117" s="288"/>
      <c r="K117" s="324"/>
    </row>
    <row r="118" ht="18.75" customHeight="1"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</row>
    <row r="119" ht="7.5" customHeight="1">
      <c r="B119" s="326"/>
      <c r="C119" s="327"/>
      <c r="D119" s="327"/>
      <c r="E119" s="327"/>
      <c r="F119" s="327"/>
      <c r="G119" s="327"/>
      <c r="H119" s="327"/>
      <c r="I119" s="327"/>
      <c r="J119" s="327"/>
      <c r="K119" s="328"/>
    </row>
    <row r="120" ht="45" customHeight="1">
      <c r="B120" s="329"/>
      <c r="C120" s="282" t="s">
        <v>843</v>
      </c>
      <c r="D120" s="282"/>
      <c r="E120" s="282"/>
      <c r="F120" s="282"/>
      <c r="G120" s="282"/>
      <c r="H120" s="282"/>
      <c r="I120" s="282"/>
      <c r="J120" s="282"/>
      <c r="K120" s="330"/>
    </row>
    <row r="121" ht="17.25" customHeight="1">
      <c r="B121" s="331"/>
      <c r="C121" s="306" t="s">
        <v>790</v>
      </c>
      <c r="D121" s="306"/>
      <c r="E121" s="306"/>
      <c r="F121" s="306" t="s">
        <v>791</v>
      </c>
      <c r="G121" s="307"/>
      <c r="H121" s="306" t="s">
        <v>119</v>
      </c>
      <c r="I121" s="306" t="s">
        <v>60</v>
      </c>
      <c r="J121" s="306" t="s">
        <v>792</v>
      </c>
      <c r="K121" s="332"/>
    </row>
    <row r="122" ht="17.25" customHeight="1">
      <c r="B122" s="331"/>
      <c r="C122" s="308" t="s">
        <v>793</v>
      </c>
      <c r="D122" s="308"/>
      <c r="E122" s="308"/>
      <c r="F122" s="309" t="s">
        <v>794</v>
      </c>
      <c r="G122" s="310"/>
      <c r="H122" s="308"/>
      <c r="I122" s="308"/>
      <c r="J122" s="308" t="s">
        <v>795</v>
      </c>
      <c r="K122" s="332"/>
    </row>
    <row r="123" ht="5.25" customHeight="1">
      <c r="B123" s="333"/>
      <c r="C123" s="311"/>
      <c r="D123" s="311"/>
      <c r="E123" s="311"/>
      <c r="F123" s="311"/>
      <c r="G123" s="292"/>
      <c r="H123" s="311"/>
      <c r="I123" s="311"/>
      <c r="J123" s="311"/>
      <c r="K123" s="334"/>
    </row>
    <row r="124" ht="15" customHeight="1">
      <c r="B124" s="333"/>
      <c r="C124" s="292" t="s">
        <v>799</v>
      </c>
      <c r="D124" s="311"/>
      <c r="E124" s="311"/>
      <c r="F124" s="313" t="s">
        <v>796</v>
      </c>
      <c r="G124" s="292"/>
      <c r="H124" s="292" t="s">
        <v>835</v>
      </c>
      <c r="I124" s="292" t="s">
        <v>798</v>
      </c>
      <c r="J124" s="292">
        <v>120</v>
      </c>
      <c r="K124" s="335"/>
    </row>
    <row r="125" ht="15" customHeight="1">
      <c r="B125" s="333"/>
      <c r="C125" s="292" t="s">
        <v>844</v>
      </c>
      <c r="D125" s="292"/>
      <c r="E125" s="292"/>
      <c r="F125" s="313" t="s">
        <v>796</v>
      </c>
      <c r="G125" s="292"/>
      <c r="H125" s="292" t="s">
        <v>845</v>
      </c>
      <c r="I125" s="292" t="s">
        <v>798</v>
      </c>
      <c r="J125" s="292" t="s">
        <v>846</v>
      </c>
      <c r="K125" s="335"/>
    </row>
    <row r="126" ht="15" customHeight="1">
      <c r="B126" s="333"/>
      <c r="C126" s="292" t="s">
        <v>745</v>
      </c>
      <c r="D126" s="292"/>
      <c r="E126" s="292"/>
      <c r="F126" s="313" t="s">
        <v>796</v>
      </c>
      <c r="G126" s="292"/>
      <c r="H126" s="292" t="s">
        <v>847</v>
      </c>
      <c r="I126" s="292" t="s">
        <v>798</v>
      </c>
      <c r="J126" s="292" t="s">
        <v>846</v>
      </c>
      <c r="K126" s="335"/>
    </row>
    <row r="127" ht="15" customHeight="1">
      <c r="B127" s="333"/>
      <c r="C127" s="292" t="s">
        <v>807</v>
      </c>
      <c r="D127" s="292"/>
      <c r="E127" s="292"/>
      <c r="F127" s="313" t="s">
        <v>802</v>
      </c>
      <c r="G127" s="292"/>
      <c r="H127" s="292" t="s">
        <v>808</v>
      </c>
      <c r="I127" s="292" t="s">
        <v>798</v>
      </c>
      <c r="J127" s="292">
        <v>15</v>
      </c>
      <c r="K127" s="335"/>
    </row>
    <row r="128" ht="15" customHeight="1">
      <c r="B128" s="333"/>
      <c r="C128" s="315" t="s">
        <v>809</v>
      </c>
      <c r="D128" s="315"/>
      <c r="E128" s="315"/>
      <c r="F128" s="316" t="s">
        <v>802</v>
      </c>
      <c r="G128" s="315"/>
      <c r="H128" s="315" t="s">
        <v>810</v>
      </c>
      <c r="I128" s="315" t="s">
        <v>798</v>
      </c>
      <c r="J128" s="315">
        <v>15</v>
      </c>
      <c r="K128" s="335"/>
    </row>
    <row r="129" ht="15" customHeight="1">
      <c r="B129" s="333"/>
      <c r="C129" s="315" t="s">
        <v>811</v>
      </c>
      <c r="D129" s="315"/>
      <c r="E129" s="315"/>
      <c r="F129" s="316" t="s">
        <v>802</v>
      </c>
      <c r="G129" s="315"/>
      <c r="H129" s="315" t="s">
        <v>812</v>
      </c>
      <c r="I129" s="315" t="s">
        <v>798</v>
      </c>
      <c r="J129" s="315">
        <v>20</v>
      </c>
      <c r="K129" s="335"/>
    </row>
    <row r="130" ht="15" customHeight="1">
      <c r="B130" s="333"/>
      <c r="C130" s="315" t="s">
        <v>813</v>
      </c>
      <c r="D130" s="315"/>
      <c r="E130" s="315"/>
      <c r="F130" s="316" t="s">
        <v>802</v>
      </c>
      <c r="G130" s="315"/>
      <c r="H130" s="315" t="s">
        <v>814</v>
      </c>
      <c r="I130" s="315" t="s">
        <v>798</v>
      </c>
      <c r="J130" s="315">
        <v>20</v>
      </c>
      <c r="K130" s="335"/>
    </row>
    <row r="131" ht="15" customHeight="1">
      <c r="B131" s="333"/>
      <c r="C131" s="292" t="s">
        <v>801</v>
      </c>
      <c r="D131" s="292"/>
      <c r="E131" s="292"/>
      <c r="F131" s="313" t="s">
        <v>802</v>
      </c>
      <c r="G131" s="292"/>
      <c r="H131" s="292" t="s">
        <v>835</v>
      </c>
      <c r="I131" s="292" t="s">
        <v>798</v>
      </c>
      <c r="J131" s="292">
        <v>50</v>
      </c>
      <c r="K131" s="335"/>
    </row>
    <row r="132" ht="15" customHeight="1">
      <c r="B132" s="333"/>
      <c r="C132" s="292" t="s">
        <v>815</v>
      </c>
      <c r="D132" s="292"/>
      <c r="E132" s="292"/>
      <c r="F132" s="313" t="s">
        <v>802</v>
      </c>
      <c r="G132" s="292"/>
      <c r="H132" s="292" t="s">
        <v>835</v>
      </c>
      <c r="I132" s="292" t="s">
        <v>798</v>
      </c>
      <c r="J132" s="292">
        <v>50</v>
      </c>
      <c r="K132" s="335"/>
    </row>
    <row r="133" ht="15" customHeight="1">
      <c r="B133" s="333"/>
      <c r="C133" s="292" t="s">
        <v>821</v>
      </c>
      <c r="D133" s="292"/>
      <c r="E133" s="292"/>
      <c r="F133" s="313" t="s">
        <v>802</v>
      </c>
      <c r="G133" s="292"/>
      <c r="H133" s="292" t="s">
        <v>835</v>
      </c>
      <c r="I133" s="292" t="s">
        <v>798</v>
      </c>
      <c r="J133" s="292">
        <v>50</v>
      </c>
      <c r="K133" s="335"/>
    </row>
    <row r="134" ht="15" customHeight="1">
      <c r="B134" s="333"/>
      <c r="C134" s="292" t="s">
        <v>823</v>
      </c>
      <c r="D134" s="292"/>
      <c r="E134" s="292"/>
      <c r="F134" s="313" t="s">
        <v>802</v>
      </c>
      <c r="G134" s="292"/>
      <c r="H134" s="292" t="s">
        <v>835</v>
      </c>
      <c r="I134" s="292" t="s">
        <v>798</v>
      </c>
      <c r="J134" s="292">
        <v>50</v>
      </c>
      <c r="K134" s="335"/>
    </row>
    <row r="135" ht="15" customHeight="1">
      <c r="B135" s="333"/>
      <c r="C135" s="292" t="s">
        <v>124</v>
      </c>
      <c r="D135" s="292"/>
      <c r="E135" s="292"/>
      <c r="F135" s="313" t="s">
        <v>802</v>
      </c>
      <c r="G135" s="292"/>
      <c r="H135" s="292" t="s">
        <v>848</v>
      </c>
      <c r="I135" s="292" t="s">
        <v>798</v>
      </c>
      <c r="J135" s="292">
        <v>255</v>
      </c>
      <c r="K135" s="335"/>
    </row>
    <row r="136" ht="15" customHeight="1">
      <c r="B136" s="333"/>
      <c r="C136" s="292" t="s">
        <v>825</v>
      </c>
      <c r="D136" s="292"/>
      <c r="E136" s="292"/>
      <c r="F136" s="313" t="s">
        <v>796</v>
      </c>
      <c r="G136" s="292"/>
      <c r="H136" s="292" t="s">
        <v>849</v>
      </c>
      <c r="I136" s="292" t="s">
        <v>827</v>
      </c>
      <c r="J136" s="292"/>
      <c r="K136" s="335"/>
    </row>
    <row r="137" ht="15" customHeight="1">
      <c r="B137" s="333"/>
      <c r="C137" s="292" t="s">
        <v>828</v>
      </c>
      <c r="D137" s="292"/>
      <c r="E137" s="292"/>
      <c r="F137" s="313" t="s">
        <v>796</v>
      </c>
      <c r="G137" s="292"/>
      <c r="H137" s="292" t="s">
        <v>850</v>
      </c>
      <c r="I137" s="292" t="s">
        <v>830</v>
      </c>
      <c r="J137" s="292"/>
      <c r="K137" s="335"/>
    </row>
    <row r="138" ht="15" customHeight="1">
      <c r="B138" s="333"/>
      <c r="C138" s="292" t="s">
        <v>831</v>
      </c>
      <c r="D138" s="292"/>
      <c r="E138" s="292"/>
      <c r="F138" s="313" t="s">
        <v>796</v>
      </c>
      <c r="G138" s="292"/>
      <c r="H138" s="292" t="s">
        <v>831</v>
      </c>
      <c r="I138" s="292" t="s">
        <v>830</v>
      </c>
      <c r="J138" s="292"/>
      <c r="K138" s="335"/>
    </row>
    <row r="139" ht="15" customHeight="1">
      <c r="B139" s="333"/>
      <c r="C139" s="292" t="s">
        <v>41</v>
      </c>
      <c r="D139" s="292"/>
      <c r="E139" s="292"/>
      <c r="F139" s="313" t="s">
        <v>796</v>
      </c>
      <c r="G139" s="292"/>
      <c r="H139" s="292" t="s">
        <v>851</v>
      </c>
      <c r="I139" s="292" t="s">
        <v>830</v>
      </c>
      <c r="J139" s="292"/>
      <c r="K139" s="335"/>
    </row>
    <row r="140" ht="15" customHeight="1">
      <c r="B140" s="333"/>
      <c r="C140" s="292" t="s">
        <v>852</v>
      </c>
      <c r="D140" s="292"/>
      <c r="E140" s="292"/>
      <c r="F140" s="313" t="s">
        <v>796</v>
      </c>
      <c r="G140" s="292"/>
      <c r="H140" s="292" t="s">
        <v>853</v>
      </c>
      <c r="I140" s="292" t="s">
        <v>830</v>
      </c>
      <c r="J140" s="292"/>
      <c r="K140" s="335"/>
    </row>
    <row r="141" ht="15" customHeight="1">
      <c r="B141" s="336"/>
      <c r="C141" s="337"/>
      <c r="D141" s="337"/>
      <c r="E141" s="337"/>
      <c r="F141" s="337"/>
      <c r="G141" s="337"/>
      <c r="H141" s="337"/>
      <c r="I141" s="337"/>
      <c r="J141" s="337"/>
      <c r="K141" s="338"/>
    </row>
    <row r="142" ht="18.75" customHeight="1">
      <c r="B142" s="288"/>
      <c r="C142" s="288"/>
      <c r="D142" s="288"/>
      <c r="E142" s="288"/>
      <c r="F142" s="325"/>
      <c r="G142" s="288"/>
      <c r="H142" s="288"/>
      <c r="I142" s="288"/>
      <c r="J142" s="288"/>
      <c r="K142" s="288"/>
    </row>
    <row r="143" ht="18.75" customHeight="1"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</row>
    <row r="144" ht="7.5" customHeight="1">
      <c r="B144" s="300"/>
      <c r="C144" s="301"/>
      <c r="D144" s="301"/>
      <c r="E144" s="301"/>
      <c r="F144" s="301"/>
      <c r="G144" s="301"/>
      <c r="H144" s="301"/>
      <c r="I144" s="301"/>
      <c r="J144" s="301"/>
      <c r="K144" s="302"/>
    </row>
    <row r="145" ht="45" customHeight="1">
      <c r="B145" s="303"/>
      <c r="C145" s="304" t="s">
        <v>854</v>
      </c>
      <c r="D145" s="304"/>
      <c r="E145" s="304"/>
      <c r="F145" s="304"/>
      <c r="G145" s="304"/>
      <c r="H145" s="304"/>
      <c r="I145" s="304"/>
      <c r="J145" s="304"/>
      <c r="K145" s="305"/>
    </row>
    <row r="146" ht="17.25" customHeight="1">
      <c r="B146" s="303"/>
      <c r="C146" s="306" t="s">
        <v>790</v>
      </c>
      <c r="D146" s="306"/>
      <c r="E146" s="306"/>
      <c r="F146" s="306" t="s">
        <v>791</v>
      </c>
      <c r="G146" s="307"/>
      <c r="H146" s="306" t="s">
        <v>119</v>
      </c>
      <c r="I146" s="306" t="s">
        <v>60</v>
      </c>
      <c r="J146" s="306" t="s">
        <v>792</v>
      </c>
      <c r="K146" s="305"/>
    </row>
    <row r="147" ht="17.25" customHeight="1">
      <c r="B147" s="303"/>
      <c r="C147" s="308" t="s">
        <v>793</v>
      </c>
      <c r="D147" s="308"/>
      <c r="E147" s="308"/>
      <c r="F147" s="309" t="s">
        <v>794</v>
      </c>
      <c r="G147" s="310"/>
      <c r="H147" s="308"/>
      <c r="I147" s="308"/>
      <c r="J147" s="308" t="s">
        <v>795</v>
      </c>
      <c r="K147" s="305"/>
    </row>
    <row r="148" ht="5.25" customHeight="1">
      <c r="B148" s="314"/>
      <c r="C148" s="311"/>
      <c r="D148" s="311"/>
      <c r="E148" s="311"/>
      <c r="F148" s="311"/>
      <c r="G148" s="312"/>
      <c r="H148" s="311"/>
      <c r="I148" s="311"/>
      <c r="J148" s="311"/>
      <c r="K148" s="335"/>
    </row>
    <row r="149" ht="15" customHeight="1">
      <c r="B149" s="314"/>
      <c r="C149" s="339" t="s">
        <v>799</v>
      </c>
      <c r="D149" s="292"/>
      <c r="E149" s="292"/>
      <c r="F149" s="340" t="s">
        <v>796</v>
      </c>
      <c r="G149" s="292"/>
      <c r="H149" s="339" t="s">
        <v>835</v>
      </c>
      <c r="I149" s="339" t="s">
        <v>798</v>
      </c>
      <c r="J149" s="339">
        <v>120</v>
      </c>
      <c r="K149" s="335"/>
    </row>
    <row r="150" ht="15" customHeight="1">
      <c r="B150" s="314"/>
      <c r="C150" s="339" t="s">
        <v>844</v>
      </c>
      <c r="D150" s="292"/>
      <c r="E150" s="292"/>
      <c r="F150" s="340" t="s">
        <v>796</v>
      </c>
      <c r="G150" s="292"/>
      <c r="H150" s="339" t="s">
        <v>855</v>
      </c>
      <c r="I150" s="339" t="s">
        <v>798</v>
      </c>
      <c r="J150" s="339" t="s">
        <v>846</v>
      </c>
      <c r="K150" s="335"/>
    </row>
    <row r="151" ht="15" customHeight="1">
      <c r="B151" s="314"/>
      <c r="C151" s="339" t="s">
        <v>745</v>
      </c>
      <c r="D151" s="292"/>
      <c r="E151" s="292"/>
      <c r="F151" s="340" t="s">
        <v>796</v>
      </c>
      <c r="G151" s="292"/>
      <c r="H151" s="339" t="s">
        <v>856</v>
      </c>
      <c r="I151" s="339" t="s">
        <v>798</v>
      </c>
      <c r="J151" s="339" t="s">
        <v>846</v>
      </c>
      <c r="K151" s="335"/>
    </row>
    <row r="152" ht="15" customHeight="1">
      <c r="B152" s="314"/>
      <c r="C152" s="339" t="s">
        <v>801</v>
      </c>
      <c r="D152" s="292"/>
      <c r="E152" s="292"/>
      <c r="F152" s="340" t="s">
        <v>802</v>
      </c>
      <c r="G152" s="292"/>
      <c r="H152" s="339" t="s">
        <v>835</v>
      </c>
      <c r="I152" s="339" t="s">
        <v>798</v>
      </c>
      <c r="J152" s="339">
        <v>50</v>
      </c>
      <c r="K152" s="335"/>
    </row>
    <row r="153" ht="15" customHeight="1">
      <c r="B153" s="314"/>
      <c r="C153" s="339" t="s">
        <v>804</v>
      </c>
      <c r="D153" s="292"/>
      <c r="E153" s="292"/>
      <c r="F153" s="340" t="s">
        <v>796</v>
      </c>
      <c r="G153" s="292"/>
      <c r="H153" s="339" t="s">
        <v>835</v>
      </c>
      <c r="I153" s="339" t="s">
        <v>806</v>
      </c>
      <c r="J153" s="339"/>
      <c r="K153" s="335"/>
    </row>
    <row r="154" ht="15" customHeight="1">
      <c r="B154" s="314"/>
      <c r="C154" s="339" t="s">
        <v>815</v>
      </c>
      <c r="D154" s="292"/>
      <c r="E154" s="292"/>
      <c r="F154" s="340" t="s">
        <v>802</v>
      </c>
      <c r="G154" s="292"/>
      <c r="H154" s="339" t="s">
        <v>835</v>
      </c>
      <c r="I154" s="339" t="s">
        <v>798</v>
      </c>
      <c r="J154" s="339">
        <v>50</v>
      </c>
      <c r="K154" s="335"/>
    </row>
    <row r="155" ht="15" customHeight="1">
      <c r="B155" s="314"/>
      <c r="C155" s="339" t="s">
        <v>823</v>
      </c>
      <c r="D155" s="292"/>
      <c r="E155" s="292"/>
      <c r="F155" s="340" t="s">
        <v>802</v>
      </c>
      <c r="G155" s="292"/>
      <c r="H155" s="339" t="s">
        <v>835</v>
      </c>
      <c r="I155" s="339" t="s">
        <v>798</v>
      </c>
      <c r="J155" s="339">
        <v>50</v>
      </c>
      <c r="K155" s="335"/>
    </row>
    <row r="156" ht="15" customHeight="1">
      <c r="B156" s="314"/>
      <c r="C156" s="339" t="s">
        <v>821</v>
      </c>
      <c r="D156" s="292"/>
      <c r="E156" s="292"/>
      <c r="F156" s="340" t="s">
        <v>802</v>
      </c>
      <c r="G156" s="292"/>
      <c r="H156" s="339" t="s">
        <v>835</v>
      </c>
      <c r="I156" s="339" t="s">
        <v>798</v>
      </c>
      <c r="J156" s="339">
        <v>50</v>
      </c>
      <c r="K156" s="335"/>
    </row>
    <row r="157" ht="15" customHeight="1">
      <c r="B157" s="314"/>
      <c r="C157" s="339" t="s">
        <v>95</v>
      </c>
      <c r="D157" s="292"/>
      <c r="E157" s="292"/>
      <c r="F157" s="340" t="s">
        <v>796</v>
      </c>
      <c r="G157" s="292"/>
      <c r="H157" s="339" t="s">
        <v>857</v>
      </c>
      <c r="I157" s="339" t="s">
        <v>798</v>
      </c>
      <c r="J157" s="339" t="s">
        <v>858</v>
      </c>
      <c r="K157" s="335"/>
    </row>
    <row r="158" ht="15" customHeight="1">
      <c r="B158" s="314"/>
      <c r="C158" s="339" t="s">
        <v>859</v>
      </c>
      <c r="D158" s="292"/>
      <c r="E158" s="292"/>
      <c r="F158" s="340" t="s">
        <v>796</v>
      </c>
      <c r="G158" s="292"/>
      <c r="H158" s="339" t="s">
        <v>860</v>
      </c>
      <c r="I158" s="339" t="s">
        <v>830</v>
      </c>
      <c r="J158" s="339"/>
      <c r="K158" s="335"/>
    </row>
    <row r="159" ht="15" customHeight="1">
      <c r="B159" s="341"/>
      <c r="C159" s="323"/>
      <c r="D159" s="323"/>
      <c r="E159" s="323"/>
      <c r="F159" s="323"/>
      <c r="G159" s="323"/>
      <c r="H159" s="323"/>
      <c r="I159" s="323"/>
      <c r="J159" s="323"/>
      <c r="K159" s="342"/>
    </row>
    <row r="160" ht="18.75" customHeight="1">
      <c r="B160" s="288"/>
      <c r="C160" s="292"/>
      <c r="D160" s="292"/>
      <c r="E160" s="292"/>
      <c r="F160" s="313"/>
      <c r="G160" s="292"/>
      <c r="H160" s="292"/>
      <c r="I160" s="292"/>
      <c r="J160" s="292"/>
      <c r="K160" s="288"/>
    </row>
    <row r="161" ht="18.75" customHeight="1">
      <c r="B161" s="299"/>
      <c r="C161" s="299"/>
      <c r="D161" s="299"/>
      <c r="E161" s="299"/>
      <c r="F161" s="299"/>
      <c r="G161" s="299"/>
      <c r="H161" s="299"/>
      <c r="I161" s="299"/>
      <c r="J161" s="299"/>
      <c r="K161" s="299"/>
    </row>
    <row r="162" ht="7.5" customHeight="1">
      <c r="B162" s="278"/>
      <c r="C162" s="279"/>
      <c r="D162" s="279"/>
      <c r="E162" s="279"/>
      <c r="F162" s="279"/>
      <c r="G162" s="279"/>
      <c r="H162" s="279"/>
      <c r="I162" s="279"/>
      <c r="J162" s="279"/>
      <c r="K162" s="280"/>
    </row>
    <row r="163" ht="45" customHeight="1">
      <c r="B163" s="281"/>
      <c r="C163" s="282" t="s">
        <v>861</v>
      </c>
      <c r="D163" s="282"/>
      <c r="E163" s="282"/>
      <c r="F163" s="282"/>
      <c r="G163" s="282"/>
      <c r="H163" s="282"/>
      <c r="I163" s="282"/>
      <c r="J163" s="282"/>
      <c r="K163" s="283"/>
    </row>
    <row r="164" ht="17.25" customHeight="1">
      <c r="B164" s="281"/>
      <c r="C164" s="306" t="s">
        <v>790</v>
      </c>
      <c r="D164" s="306"/>
      <c r="E164" s="306"/>
      <c r="F164" s="306" t="s">
        <v>791</v>
      </c>
      <c r="G164" s="343"/>
      <c r="H164" s="344" t="s">
        <v>119</v>
      </c>
      <c r="I164" s="344" t="s">
        <v>60</v>
      </c>
      <c r="J164" s="306" t="s">
        <v>792</v>
      </c>
      <c r="K164" s="283"/>
    </row>
    <row r="165" ht="17.25" customHeight="1">
      <c r="B165" s="284"/>
      <c r="C165" s="308" t="s">
        <v>793</v>
      </c>
      <c r="D165" s="308"/>
      <c r="E165" s="308"/>
      <c r="F165" s="309" t="s">
        <v>794</v>
      </c>
      <c r="G165" s="345"/>
      <c r="H165" s="346"/>
      <c r="I165" s="346"/>
      <c r="J165" s="308" t="s">
        <v>795</v>
      </c>
      <c r="K165" s="286"/>
    </row>
    <row r="166" ht="5.25" customHeight="1">
      <c r="B166" s="314"/>
      <c r="C166" s="311"/>
      <c r="D166" s="311"/>
      <c r="E166" s="311"/>
      <c r="F166" s="311"/>
      <c r="G166" s="312"/>
      <c r="H166" s="311"/>
      <c r="I166" s="311"/>
      <c r="J166" s="311"/>
      <c r="K166" s="335"/>
    </row>
    <row r="167" ht="15" customHeight="1">
      <c r="B167" s="314"/>
      <c r="C167" s="292" t="s">
        <v>799</v>
      </c>
      <c r="D167" s="292"/>
      <c r="E167" s="292"/>
      <c r="F167" s="313" t="s">
        <v>796</v>
      </c>
      <c r="G167" s="292"/>
      <c r="H167" s="292" t="s">
        <v>835</v>
      </c>
      <c r="I167" s="292" t="s">
        <v>798</v>
      </c>
      <c r="J167" s="292">
        <v>120</v>
      </c>
      <c r="K167" s="335"/>
    </row>
    <row r="168" ht="15" customHeight="1">
      <c r="B168" s="314"/>
      <c r="C168" s="292" t="s">
        <v>844</v>
      </c>
      <c r="D168" s="292"/>
      <c r="E168" s="292"/>
      <c r="F168" s="313" t="s">
        <v>796</v>
      </c>
      <c r="G168" s="292"/>
      <c r="H168" s="292" t="s">
        <v>845</v>
      </c>
      <c r="I168" s="292" t="s">
        <v>798</v>
      </c>
      <c r="J168" s="292" t="s">
        <v>846</v>
      </c>
      <c r="K168" s="335"/>
    </row>
    <row r="169" ht="15" customHeight="1">
      <c r="B169" s="314"/>
      <c r="C169" s="292" t="s">
        <v>745</v>
      </c>
      <c r="D169" s="292"/>
      <c r="E169" s="292"/>
      <c r="F169" s="313" t="s">
        <v>796</v>
      </c>
      <c r="G169" s="292"/>
      <c r="H169" s="292" t="s">
        <v>862</v>
      </c>
      <c r="I169" s="292" t="s">
        <v>798</v>
      </c>
      <c r="J169" s="292" t="s">
        <v>846</v>
      </c>
      <c r="K169" s="335"/>
    </row>
    <row r="170" ht="15" customHeight="1">
      <c r="B170" s="314"/>
      <c r="C170" s="292" t="s">
        <v>801</v>
      </c>
      <c r="D170" s="292"/>
      <c r="E170" s="292"/>
      <c r="F170" s="313" t="s">
        <v>802</v>
      </c>
      <c r="G170" s="292"/>
      <c r="H170" s="292" t="s">
        <v>862</v>
      </c>
      <c r="I170" s="292" t="s">
        <v>798</v>
      </c>
      <c r="J170" s="292">
        <v>50</v>
      </c>
      <c r="K170" s="335"/>
    </row>
    <row r="171" ht="15" customHeight="1">
      <c r="B171" s="314"/>
      <c r="C171" s="292" t="s">
        <v>804</v>
      </c>
      <c r="D171" s="292"/>
      <c r="E171" s="292"/>
      <c r="F171" s="313" t="s">
        <v>796</v>
      </c>
      <c r="G171" s="292"/>
      <c r="H171" s="292" t="s">
        <v>862</v>
      </c>
      <c r="I171" s="292" t="s">
        <v>806</v>
      </c>
      <c r="J171" s="292"/>
      <c r="K171" s="335"/>
    </row>
    <row r="172" ht="15" customHeight="1">
      <c r="B172" s="314"/>
      <c r="C172" s="292" t="s">
        <v>815</v>
      </c>
      <c r="D172" s="292"/>
      <c r="E172" s="292"/>
      <c r="F172" s="313" t="s">
        <v>802</v>
      </c>
      <c r="G172" s="292"/>
      <c r="H172" s="292" t="s">
        <v>862</v>
      </c>
      <c r="I172" s="292" t="s">
        <v>798</v>
      </c>
      <c r="J172" s="292">
        <v>50</v>
      </c>
      <c r="K172" s="335"/>
    </row>
    <row r="173" ht="15" customHeight="1">
      <c r="B173" s="314"/>
      <c r="C173" s="292" t="s">
        <v>823</v>
      </c>
      <c r="D173" s="292"/>
      <c r="E173" s="292"/>
      <c r="F173" s="313" t="s">
        <v>802</v>
      </c>
      <c r="G173" s="292"/>
      <c r="H173" s="292" t="s">
        <v>862</v>
      </c>
      <c r="I173" s="292" t="s">
        <v>798</v>
      </c>
      <c r="J173" s="292">
        <v>50</v>
      </c>
      <c r="K173" s="335"/>
    </row>
    <row r="174" ht="15" customHeight="1">
      <c r="B174" s="314"/>
      <c r="C174" s="292" t="s">
        <v>821</v>
      </c>
      <c r="D174" s="292"/>
      <c r="E174" s="292"/>
      <c r="F174" s="313" t="s">
        <v>802</v>
      </c>
      <c r="G174" s="292"/>
      <c r="H174" s="292" t="s">
        <v>862</v>
      </c>
      <c r="I174" s="292" t="s">
        <v>798</v>
      </c>
      <c r="J174" s="292">
        <v>50</v>
      </c>
      <c r="K174" s="335"/>
    </row>
    <row r="175" ht="15" customHeight="1">
      <c r="B175" s="314"/>
      <c r="C175" s="292" t="s">
        <v>118</v>
      </c>
      <c r="D175" s="292"/>
      <c r="E175" s="292"/>
      <c r="F175" s="313" t="s">
        <v>796</v>
      </c>
      <c r="G175" s="292"/>
      <c r="H175" s="292" t="s">
        <v>863</v>
      </c>
      <c r="I175" s="292" t="s">
        <v>864</v>
      </c>
      <c r="J175" s="292"/>
      <c r="K175" s="335"/>
    </row>
    <row r="176" ht="15" customHeight="1">
      <c r="B176" s="314"/>
      <c r="C176" s="292" t="s">
        <v>60</v>
      </c>
      <c r="D176" s="292"/>
      <c r="E176" s="292"/>
      <c r="F176" s="313" t="s">
        <v>796</v>
      </c>
      <c r="G176" s="292"/>
      <c r="H176" s="292" t="s">
        <v>865</v>
      </c>
      <c r="I176" s="292" t="s">
        <v>866</v>
      </c>
      <c r="J176" s="292">
        <v>1</v>
      </c>
      <c r="K176" s="335"/>
    </row>
    <row r="177" ht="15" customHeight="1">
      <c r="B177" s="314"/>
      <c r="C177" s="292" t="s">
        <v>56</v>
      </c>
      <c r="D177" s="292"/>
      <c r="E177" s="292"/>
      <c r="F177" s="313" t="s">
        <v>796</v>
      </c>
      <c r="G177" s="292"/>
      <c r="H177" s="292" t="s">
        <v>867</v>
      </c>
      <c r="I177" s="292" t="s">
        <v>798</v>
      </c>
      <c r="J177" s="292">
        <v>20</v>
      </c>
      <c r="K177" s="335"/>
    </row>
    <row r="178" ht="15" customHeight="1">
      <c r="B178" s="314"/>
      <c r="C178" s="292" t="s">
        <v>119</v>
      </c>
      <c r="D178" s="292"/>
      <c r="E178" s="292"/>
      <c r="F178" s="313" t="s">
        <v>796</v>
      </c>
      <c r="G178" s="292"/>
      <c r="H178" s="292" t="s">
        <v>868</v>
      </c>
      <c r="I178" s="292" t="s">
        <v>798</v>
      </c>
      <c r="J178" s="292">
        <v>255</v>
      </c>
      <c r="K178" s="335"/>
    </row>
    <row r="179" ht="15" customHeight="1">
      <c r="B179" s="314"/>
      <c r="C179" s="292" t="s">
        <v>120</v>
      </c>
      <c r="D179" s="292"/>
      <c r="E179" s="292"/>
      <c r="F179" s="313" t="s">
        <v>796</v>
      </c>
      <c r="G179" s="292"/>
      <c r="H179" s="292" t="s">
        <v>761</v>
      </c>
      <c r="I179" s="292" t="s">
        <v>798</v>
      </c>
      <c r="J179" s="292">
        <v>10</v>
      </c>
      <c r="K179" s="335"/>
    </row>
    <row r="180" ht="15" customHeight="1">
      <c r="B180" s="314"/>
      <c r="C180" s="292" t="s">
        <v>121</v>
      </c>
      <c r="D180" s="292"/>
      <c r="E180" s="292"/>
      <c r="F180" s="313" t="s">
        <v>796</v>
      </c>
      <c r="G180" s="292"/>
      <c r="H180" s="292" t="s">
        <v>869</v>
      </c>
      <c r="I180" s="292" t="s">
        <v>830</v>
      </c>
      <c r="J180" s="292"/>
      <c r="K180" s="335"/>
    </row>
    <row r="181" ht="15" customHeight="1">
      <c r="B181" s="314"/>
      <c r="C181" s="292" t="s">
        <v>870</v>
      </c>
      <c r="D181" s="292"/>
      <c r="E181" s="292"/>
      <c r="F181" s="313" t="s">
        <v>796</v>
      </c>
      <c r="G181" s="292"/>
      <c r="H181" s="292" t="s">
        <v>871</v>
      </c>
      <c r="I181" s="292" t="s">
        <v>830</v>
      </c>
      <c r="J181" s="292"/>
      <c r="K181" s="335"/>
    </row>
    <row r="182" ht="15" customHeight="1">
      <c r="B182" s="314"/>
      <c r="C182" s="292" t="s">
        <v>859</v>
      </c>
      <c r="D182" s="292"/>
      <c r="E182" s="292"/>
      <c r="F182" s="313" t="s">
        <v>796</v>
      </c>
      <c r="G182" s="292"/>
      <c r="H182" s="292" t="s">
        <v>872</v>
      </c>
      <c r="I182" s="292" t="s">
        <v>830</v>
      </c>
      <c r="J182" s="292"/>
      <c r="K182" s="335"/>
    </row>
    <row r="183" ht="15" customHeight="1">
      <c r="B183" s="314"/>
      <c r="C183" s="292" t="s">
        <v>123</v>
      </c>
      <c r="D183" s="292"/>
      <c r="E183" s="292"/>
      <c r="F183" s="313" t="s">
        <v>802</v>
      </c>
      <c r="G183" s="292"/>
      <c r="H183" s="292" t="s">
        <v>873</v>
      </c>
      <c r="I183" s="292" t="s">
        <v>798</v>
      </c>
      <c r="J183" s="292">
        <v>50</v>
      </c>
      <c r="K183" s="335"/>
    </row>
    <row r="184" ht="15" customHeight="1">
      <c r="B184" s="314"/>
      <c r="C184" s="292" t="s">
        <v>874</v>
      </c>
      <c r="D184" s="292"/>
      <c r="E184" s="292"/>
      <c r="F184" s="313" t="s">
        <v>802</v>
      </c>
      <c r="G184" s="292"/>
      <c r="H184" s="292" t="s">
        <v>875</v>
      </c>
      <c r="I184" s="292" t="s">
        <v>876</v>
      </c>
      <c r="J184" s="292"/>
      <c r="K184" s="335"/>
    </row>
    <row r="185" ht="15" customHeight="1">
      <c r="B185" s="314"/>
      <c r="C185" s="292" t="s">
        <v>877</v>
      </c>
      <c r="D185" s="292"/>
      <c r="E185" s="292"/>
      <c r="F185" s="313" t="s">
        <v>802</v>
      </c>
      <c r="G185" s="292"/>
      <c r="H185" s="292" t="s">
        <v>878</v>
      </c>
      <c r="I185" s="292" t="s">
        <v>876</v>
      </c>
      <c r="J185" s="292"/>
      <c r="K185" s="335"/>
    </row>
    <row r="186" ht="15" customHeight="1">
      <c r="B186" s="314"/>
      <c r="C186" s="292" t="s">
        <v>879</v>
      </c>
      <c r="D186" s="292"/>
      <c r="E186" s="292"/>
      <c r="F186" s="313" t="s">
        <v>802</v>
      </c>
      <c r="G186" s="292"/>
      <c r="H186" s="292" t="s">
        <v>880</v>
      </c>
      <c r="I186" s="292" t="s">
        <v>876</v>
      </c>
      <c r="J186" s="292"/>
      <c r="K186" s="335"/>
    </row>
    <row r="187" ht="15" customHeight="1">
      <c r="B187" s="314"/>
      <c r="C187" s="347" t="s">
        <v>881</v>
      </c>
      <c r="D187" s="292"/>
      <c r="E187" s="292"/>
      <c r="F187" s="313" t="s">
        <v>802</v>
      </c>
      <c r="G187" s="292"/>
      <c r="H187" s="292" t="s">
        <v>882</v>
      </c>
      <c r="I187" s="292" t="s">
        <v>883</v>
      </c>
      <c r="J187" s="348" t="s">
        <v>884</v>
      </c>
      <c r="K187" s="335"/>
    </row>
    <row r="188" ht="15" customHeight="1">
      <c r="B188" s="314"/>
      <c r="C188" s="298" t="s">
        <v>45</v>
      </c>
      <c r="D188" s="292"/>
      <c r="E188" s="292"/>
      <c r="F188" s="313" t="s">
        <v>796</v>
      </c>
      <c r="G188" s="292"/>
      <c r="H188" s="288" t="s">
        <v>885</v>
      </c>
      <c r="I188" s="292" t="s">
        <v>886</v>
      </c>
      <c r="J188" s="292"/>
      <c r="K188" s="335"/>
    </row>
    <row r="189" ht="15" customHeight="1">
      <c r="B189" s="314"/>
      <c r="C189" s="298" t="s">
        <v>887</v>
      </c>
      <c r="D189" s="292"/>
      <c r="E189" s="292"/>
      <c r="F189" s="313" t="s">
        <v>796</v>
      </c>
      <c r="G189" s="292"/>
      <c r="H189" s="292" t="s">
        <v>888</v>
      </c>
      <c r="I189" s="292" t="s">
        <v>830</v>
      </c>
      <c r="J189" s="292"/>
      <c r="K189" s="335"/>
    </row>
    <row r="190" ht="15" customHeight="1">
      <c r="B190" s="314"/>
      <c r="C190" s="298" t="s">
        <v>889</v>
      </c>
      <c r="D190" s="292"/>
      <c r="E190" s="292"/>
      <c r="F190" s="313" t="s">
        <v>796</v>
      </c>
      <c r="G190" s="292"/>
      <c r="H190" s="292" t="s">
        <v>890</v>
      </c>
      <c r="I190" s="292" t="s">
        <v>830</v>
      </c>
      <c r="J190" s="292"/>
      <c r="K190" s="335"/>
    </row>
    <row r="191" ht="15" customHeight="1">
      <c r="B191" s="314"/>
      <c r="C191" s="298" t="s">
        <v>891</v>
      </c>
      <c r="D191" s="292"/>
      <c r="E191" s="292"/>
      <c r="F191" s="313" t="s">
        <v>802</v>
      </c>
      <c r="G191" s="292"/>
      <c r="H191" s="292" t="s">
        <v>892</v>
      </c>
      <c r="I191" s="292" t="s">
        <v>830</v>
      </c>
      <c r="J191" s="292"/>
      <c r="K191" s="335"/>
    </row>
    <row r="192" ht="15" customHeight="1">
      <c r="B192" s="341"/>
      <c r="C192" s="349"/>
      <c r="D192" s="323"/>
      <c r="E192" s="323"/>
      <c r="F192" s="323"/>
      <c r="G192" s="323"/>
      <c r="H192" s="323"/>
      <c r="I192" s="323"/>
      <c r="J192" s="323"/>
      <c r="K192" s="342"/>
    </row>
    <row r="193" ht="18.75" customHeight="1">
      <c r="B193" s="288"/>
      <c r="C193" s="292"/>
      <c r="D193" s="292"/>
      <c r="E193" s="292"/>
      <c r="F193" s="313"/>
      <c r="G193" s="292"/>
      <c r="H193" s="292"/>
      <c r="I193" s="292"/>
      <c r="J193" s="292"/>
      <c r="K193" s="288"/>
    </row>
    <row r="194" ht="18.75" customHeight="1">
      <c r="B194" s="288"/>
      <c r="C194" s="292"/>
      <c r="D194" s="292"/>
      <c r="E194" s="292"/>
      <c r="F194" s="313"/>
      <c r="G194" s="292"/>
      <c r="H194" s="292"/>
      <c r="I194" s="292"/>
      <c r="J194" s="292"/>
      <c r="K194" s="288"/>
    </row>
    <row r="195" ht="18.75" customHeight="1"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</row>
    <row r="196" ht="13.5">
      <c r="B196" s="278"/>
      <c r="C196" s="279"/>
      <c r="D196" s="279"/>
      <c r="E196" s="279"/>
      <c r="F196" s="279"/>
      <c r="G196" s="279"/>
      <c r="H196" s="279"/>
      <c r="I196" s="279"/>
      <c r="J196" s="279"/>
      <c r="K196" s="280"/>
    </row>
    <row r="197" ht="21">
      <c r="B197" s="281"/>
      <c r="C197" s="282" t="s">
        <v>893</v>
      </c>
      <c r="D197" s="282"/>
      <c r="E197" s="282"/>
      <c r="F197" s="282"/>
      <c r="G197" s="282"/>
      <c r="H197" s="282"/>
      <c r="I197" s="282"/>
      <c r="J197" s="282"/>
      <c r="K197" s="283"/>
    </row>
    <row r="198" ht="25.5" customHeight="1">
      <c r="B198" s="281"/>
      <c r="C198" s="350" t="s">
        <v>894</v>
      </c>
      <c r="D198" s="350"/>
      <c r="E198" s="350"/>
      <c r="F198" s="350" t="s">
        <v>895</v>
      </c>
      <c r="G198" s="351"/>
      <c r="H198" s="350" t="s">
        <v>896</v>
      </c>
      <c r="I198" s="350"/>
      <c r="J198" s="350"/>
      <c r="K198" s="283"/>
    </row>
    <row r="199" ht="5.25" customHeight="1">
      <c r="B199" s="314"/>
      <c r="C199" s="311"/>
      <c r="D199" s="311"/>
      <c r="E199" s="311"/>
      <c r="F199" s="311"/>
      <c r="G199" s="292"/>
      <c r="H199" s="311"/>
      <c r="I199" s="311"/>
      <c r="J199" s="311"/>
      <c r="K199" s="335"/>
    </row>
    <row r="200" ht="15" customHeight="1">
      <c r="B200" s="314"/>
      <c r="C200" s="292" t="s">
        <v>886</v>
      </c>
      <c r="D200" s="292"/>
      <c r="E200" s="292"/>
      <c r="F200" s="313" t="s">
        <v>46</v>
      </c>
      <c r="G200" s="292"/>
      <c r="H200" s="292" t="s">
        <v>897</v>
      </c>
      <c r="I200" s="292"/>
      <c r="J200" s="292"/>
      <c r="K200" s="335"/>
    </row>
    <row r="201" ht="15" customHeight="1">
      <c r="B201" s="314"/>
      <c r="C201" s="320"/>
      <c r="D201" s="292"/>
      <c r="E201" s="292"/>
      <c r="F201" s="313" t="s">
        <v>47</v>
      </c>
      <c r="G201" s="292"/>
      <c r="H201" s="292" t="s">
        <v>898</v>
      </c>
      <c r="I201" s="292"/>
      <c r="J201" s="292"/>
      <c r="K201" s="335"/>
    </row>
    <row r="202" ht="15" customHeight="1">
      <c r="B202" s="314"/>
      <c r="C202" s="320"/>
      <c r="D202" s="292"/>
      <c r="E202" s="292"/>
      <c r="F202" s="313" t="s">
        <v>50</v>
      </c>
      <c r="G202" s="292"/>
      <c r="H202" s="292" t="s">
        <v>899</v>
      </c>
      <c r="I202" s="292"/>
      <c r="J202" s="292"/>
      <c r="K202" s="335"/>
    </row>
    <row r="203" ht="15" customHeight="1">
      <c r="B203" s="314"/>
      <c r="C203" s="292"/>
      <c r="D203" s="292"/>
      <c r="E203" s="292"/>
      <c r="F203" s="313" t="s">
        <v>48</v>
      </c>
      <c r="G203" s="292"/>
      <c r="H203" s="292" t="s">
        <v>900</v>
      </c>
      <c r="I203" s="292"/>
      <c r="J203" s="292"/>
      <c r="K203" s="335"/>
    </row>
    <row r="204" ht="15" customHeight="1">
      <c r="B204" s="314"/>
      <c r="C204" s="292"/>
      <c r="D204" s="292"/>
      <c r="E204" s="292"/>
      <c r="F204" s="313" t="s">
        <v>49</v>
      </c>
      <c r="G204" s="292"/>
      <c r="H204" s="292" t="s">
        <v>901</v>
      </c>
      <c r="I204" s="292"/>
      <c r="J204" s="292"/>
      <c r="K204" s="335"/>
    </row>
    <row r="205" ht="15" customHeight="1">
      <c r="B205" s="314"/>
      <c r="C205" s="292"/>
      <c r="D205" s="292"/>
      <c r="E205" s="292"/>
      <c r="F205" s="313"/>
      <c r="G205" s="292"/>
      <c r="H205" s="292"/>
      <c r="I205" s="292"/>
      <c r="J205" s="292"/>
      <c r="K205" s="335"/>
    </row>
    <row r="206" ht="15" customHeight="1">
      <c r="B206" s="314"/>
      <c r="C206" s="292" t="s">
        <v>842</v>
      </c>
      <c r="D206" s="292"/>
      <c r="E206" s="292"/>
      <c r="F206" s="313" t="s">
        <v>82</v>
      </c>
      <c r="G206" s="292"/>
      <c r="H206" s="292" t="s">
        <v>902</v>
      </c>
      <c r="I206" s="292"/>
      <c r="J206" s="292"/>
      <c r="K206" s="335"/>
    </row>
    <row r="207" ht="15" customHeight="1">
      <c r="B207" s="314"/>
      <c r="C207" s="320"/>
      <c r="D207" s="292"/>
      <c r="E207" s="292"/>
      <c r="F207" s="313" t="s">
        <v>739</v>
      </c>
      <c r="G207" s="292"/>
      <c r="H207" s="292" t="s">
        <v>740</v>
      </c>
      <c r="I207" s="292"/>
      <c r="J207" s="292"/>
      <c r="K207" s="335"/>
    </row>
    <row r="208" ht="15" customHeight="1">
      <c r="B208" s="314"/>
      <c r="C208" s="292"/>
      <c r="D208" s="292"/>
      <c r="E208" s="292"/>
      <c r="F208" s="313" t="s">
        <v>737</v>
      </c>
      <c r="G208" s="292"/>
      <c r="H208" s="292" t="s">
        <v>903</v>
      </c>
      <c r="I208" s="292"/>
      <c r="J208" s="292"/>
      <c r="K208" s="335"/>
    </row>
    <row r="209" ht="15" customHeight="1">
      <c r="B209" s="352"/>
      <c r="C209" s="320"/>
      <c r="D209" s="320"/>
      <c r="E209" s="320"/>
      <c r="F209" s="313" t="s">
        <v>741</v>
      </c>
      <c r="G209" s="298"/>
      <c r="H209" s="339" t="s">
        <v>742</v>
      </c>
      <c r="I209" s="339"/>
      <c r="J209" s="339"/>
      <c r="K209" s="353"/>
    </row>
    <row r="210" ht="15" customHeight="1">
      <c r="B210" s="352"/>
      <c r="C210" s="320"/>
      <c r="D210" s="320"/>
      <c r="E210" s="320"/>
      <c r="F210" s="313" t="s">
        <v>743</v>
      </c>
      <c r="G210" s="298"/>
      <c r="H210" s="339" t="s">
        <v>904</v>
      </c>
      <c r="I210" s="339"/>
      <c r="J210" s="339"/>
      <c r="K210" s="353"/>
    </row>
    <row r="211" ht="15" customHeight="1">
      <c r="B211" s="352"/>
      <c r="C211" s="320"/>
      <c r="D211" s="320"/>
      <c r="E211" s="320"/>
      <c r="F211" s="354"/>
      <c r="G211" s="298"/>
      <c r="H211" s="355"/>
      <c r="I211" s="355"/>
      <c r="J211" s="355"/>
      <c r="K211" s="353"/>
    </row>
    <row r="212" ht="15" customHeight="1">
      <c r="B212" s="352"/>
      <c r="C212" s="292" t="s">
        <v>866</v>
      </c>
      <c r="D212" s="320"/>
      <c r="E212" s="320"/>
      <c r="F212" s="313">
        <v>1</v>
      </c>
      <c r="G212" s="298"/>
      <c r="H212" s="339" t="s">
        <v>905</v>
      </c>
      <c r="I212" s="339"/>
      <c r="J212" s="339"/>
      <c r="K212" s="353"/>
    </row>
    <row r="213" ht="15" customHeight="1">
      <c r="B213" s="352"/>
      <c r="C213" s="320"/>
      <c r="D213" s="320"/>
      <c r="E213" s="320"/>
      <c r="F213" s="313">
        <v>2</v>
      </c>
      <c r="G213" s="298"/>
      <c r="H213" s="339" t="s">
        <v>906</v>
      </c>
      <c r="I213" s="339"/>
      <c r="J213" s="339"/>
      <c r="K213" s="353"/>
    </row>
    <row r="214" ht="15" customHeight="1">
      <c r="B214" s="352"/>
      <c r="C214" s="320"/>
      <c r="D214" s="320"/>
      <c r="E214" s="320"/>
      <c r="F214" s="313">
        <v>3</v>
      </c>
      <c r="G214" s="298"/>
      <c r="H214" s="339" t="s">
        <v>907</v>
      </c>
      <c r="I214" s="339"/>
      <c r="J214" s="339"/>
      <c r="K214" s="353"/>
    </row>
    <row r="215" ht="15" customHeight="1">
      <c r="B215" s="352"/>
      <c r="C215" s="320"/>
      <c r="D215" s="320"/>
      <c r="E215" s="320"/>
      <c r="F215" s="313">
        <v>4</v>
      </c>
      <c r="G215" s="298"/>
      <c r="H215" s="339" t="s">
        <v>908</v>
      </c>
      <c r="I215" s="339"/>
      <c r="J215" s="339"/>
      <c r="K215" s="353"/>
    </row>
    <row r="216" ht="12.75" customHeight="1">
      <c r="B216" s="356"/>
      <c r="C216" s="357"/>
      <c r="D216" s="357"/>
      <c r="E216" s="357"/>
      <c r="F216" s="357"/>
      <c r="G216" s="357"/>
      <c r="H216" s="357"/>
      <c r="I216" s="357"/>
      <c r="J216" s="357"/>
      <c r="K216" s="358"/>
    </row>
  </sheetData>
  <sheetProtection autoFilter="0" deleteColumns="0" deleteRows="0" formatCells="0" formatColumns="0" formatRows="0" insertColumns="0" insertHyperlinks="0" insertRows="0" pivotTables="0" sort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Daniel Stibůrek</dc:creator>
  <cp:lastModifiedBy>Daniel Stibůrek</cp:lastModifiedBy>
  <dcterms:created xsi:type="dcterms:W3CDTF">2018-11-22T12:53:10Z</dcterms:created>
  <dcterms:modified xsi:type="dcterms:W3CDTF">2018-11-22T12:53:13Z</dcterms:modified>
</cp:coreProperties>
</file>